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8_{FDBD14C1-CBFC-4C0C-AA44-9DAAA49102CD}" xr6:coauthVersionLast="47" xr6:coauthVersionMax="47" xr10:uidLastSave="{00000000-0000-0000-0000-000000000000}"/>
  <bookViews>
    <workbookView xWindow="-120" yWindow="-120" windowWidth="29040" windowHeight="15720" xr2:uid="{E7CC9A71-ED11-4FE5-B485-F7EF42DA4106}"/>
  </bookViews>
  <sheets>
    <sheet name="JBLF" sheetId="5" r:id="rId1"/>
  </sheets>
  <definedNames>
    <definedName name="_xlnm._FilterDatabase" localSheetId="0" hidden="1">JBLF!$A$4:$K$78</definedName>
    <definedName name="_xlnm.Print_Area" localSheetId="0">JBLF!$B$1:$I$140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2" i="5" l="1"/>
  <c r="G69" i="5"/>
  <c r="G68" i="5"/>
  <c r="G64" i="5"/>
  <c r="G63" i="5"/>
  <c r="G62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0" i="5"/>
  <c r="G9" i="5"/>
  <c r="G8" i="5"/>
  <c r="F61" i="5"/>
  <c r="N61" i="5" s="1"/>
  <c r="F45" i="5"/>
  <c r="N45" i="5" s="1"/>
  <c r="F17" i="5"/>
  <c r="N17" i="5" s="1"/>
  <c r="F7" i="5"/>
  <c r="N7" i="5" s="1"/>
  <c r="N75" i="5"/>
  <c r="N72" i="5"/>
  <c r="N69" i="5"/>
  <c r="N68" i="5"/>
  <c r="N64" i="5"/>
  <c r="N63" i="5"/>
  <c r="N62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0" i="5"/>
  <c r="N9" i="5"/>
  <c r="N8" i="5"/>
  <c r="A2" i="5"/>
  <c r="G7" i="5" l="1"/>
  <c r="G11" i="5" s="1"/>
  <c r="G14" i="5" s="1"/>
  <c r="G45" i="5"/>
  <c r="G61" i="5"/>
  <c r="G65" i="5" s="1"/>
  <c r="G70" i="5"/>
  <c r="F70" i="5"/>
  <c r="F65" i="5"/>
  <c r="G59" i="5"/>
  <c r="F59" i="5"/>
  <c r="G43" i="5"/>
  <c r="F43" i="5"/>
  <c r="F11" i="5"/>
  <c r="F14" i="5" s="1"/>
  <c r="N14" i="5" s="1"/>
  <c r="G74" i="5" l="1"/>
  <c r="F66" i="5"/>
  <c r="G66" i="5"/>
  <c r="F74" i="5"/>
  <c r="N74" i="5" s="1"/>
</calcChain>
</file>

<file path=xl/sharedStrings.xml><?xml version="1.0" encoding="utf-8"?>
<sst xmlns="http://schemas.openxmlformats.org/spreadsheetml/2006/main" count="204" uniqueCount="150">
  <si>
    <t>Quantity</t>
  </si>
  <si>
    <t>Market/Fair Value
 (Rs. in Lakhs)</t>
  </si>
  <si>
    <t>% to Net
 Assets</t>
  </si>
  <si>
    <t xml:space="preserve">Yield to Maturity </t>
  </si>
  <si>
    <t xml:space="preserve">Name of the Instrument </t>
  </si>
  <si>
    <t>ISIN</t>
  </si>
  <si>
    <t>JioBlackRock Liquid Fund</t>
  </si>
  <si>
    <t>Yield to Call ^</t>
  </si>
  <si>
    <t>Money Market Instruments</t>
  </si>
  <si>
    <t>Certificate of Deposit</t>
  </si>
  <si>
    <t>CRISIL A1+</t>
  </si>
  <si>
    <t>ICRA A1+</t>
  </si>
  <si>
    <t>CARE A1+</t>
  </si>
  <si>
    <t>Sub Total</t>
  </si>
  <si>
    <t>Commercial Paper</t>
  </si>
  <si>
    <t>Treasury Bill</t>
  </si>
  <si>
    <t>Total</t>
  </si>
  <si>
    <t>TREPS</t>
  </si>
  <si>
    <t>Grand Total</t>
  </si>
  <si>
    <t>Net Receivables / (Payables)</t>
  </si>
  <si>
    <t>Rating</t>
  </si>
  <si>
    <t>** Non Traded Security</t>
  </si>
  <si>
    <t>^ It is disclosed for Perpetual Bond issued by Banks (i.e. AT-1 Bond / Tier 1 Bond / Tier 2 Bond), as per AMFI Best Practices Guidelines Circular no. 91/2020-21 dated March 24, 2021 on Valuation of AT-1 Bonds and Tier 2 Bonds. 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</si>
  <si>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91 DTB (23-OCT-2025)</t>
  </si>
  <si>
    <t>IN002025X174</t>
  </si>
  <si>
    <t>Debt Instruments</t>
  </si>
  <si>
    <t>(a) Listed / awaiting listing on Stock Exchanges</t>
  </si>
  <si>
    <t>8.11% REC Ltd (07-Oct-2025) **</t>
  </si>
  <si>
    <t>INE020B08963</t>
  </si>
  <si>
    <t>CRISIL AAA</t>
  </si>
  <si>
    <t>8.15% Sundaram Home Finance Ltd (19-Dec-2025)</t>
  </si>
  <si>
    <t>INE667F07IP5</t>
  </si>
  <si>
    <t>ICRA AAA</t>
  </si>
  <si>
    <t>8.19% NTPC Ltd (15-Dec-2025) **</t>
  </si>
  <si>
    <t>INE733E07JX0</t>
  </si>
  <si>
    <t>7.82% LIC Housing Finance Ltd (28-Nov-2025) **</t>
  </si>
  <si>
    <t>INE115A07QD5</t>
  </si>
  <si>
    <t>(b) Privately Placed / Unlisted</t>
  </si>
  <si>
    <t>Nil</t>
  </si>
  <si>
    <t>Union Bank of India (29-Dec-2025) **</t>
  </si>
  <si>
    <t>INE692A16JY5</t>
  </si>
  <si>
    <t>Export-Import Bank Of India (30-Dec-2025) **</t>
  </si>
  <si>
    <t>INE514E16CI1</t>
  </si>
  <si>
    <t>Axis Bank Ltd (18-Dec-2025) **</t>
  </si>
  <si>
    <t>INE238AD6BH0</t>
  </si>
  <si>
    <t>Bank of Baroda (22-Dec-2025) **</t>
  </si>
  <si>
    <t>INE028A16KD4</t>
  </si>
  <si>
    <t>HDFC Bank Ltd (22-Dec-2025)</t>
  </si>
  <si>
    <t>INE040A16HQ7</t>
  </si>
  <si>
    <t>Union Bank of India (18-Dec-2025) **</t>
  </si>
  <si>
    <t>INE692A16II0</t>
  </si>
  <si>
    <t>IND A1+</t>
  </si>
  <si>
    <t>IDFC First Bank Ltd (10-Nov-2025) **</t>
  </si>
  <si>
    <t>INE092T16XP7</t>
  </si>
  <si>
    <t>Canara Bank (27-Nov-2025)</t>
  </si>
  <si>
    <t>INE476A16D88</t>
  </si>
  <si>
    <t>Bank of Baroda (12-Dec-2025)</t>
  </si>
  <si>
    <t>INE028A16HY6</t>
  </si>
  <si>
    <t>HDFC Bank Ltd (04-Dec-2025)</t>
  </si>
  <si>
    <t>INE040A16FY5</t>
  </si>
  <si>
    <t>Union Bank of India (05-Dec-2025)</t>
  </si>
  <si>
    <t>INE692A16ID1</t>
  </si>
  <si>
    <t>HDFC Bank Ltd (03-Dec-2025) **</t>
  </si>
  <si>
    <t>INE040A16HI4</t>
  </si>
  <si>
    <t>Punjab &amp; Sind Bank (04-Dec-2025) **</t>
  </si>
  <si>
    <t>INE608A16SH7</t>
  </si>
  <si>
    <t>Bank of Baroda (16-Dec-2025) **</t>
  </si>
  <si>
    <t>INE028A16ID8</t>
  </si>
  <si>
    <t>Canara Bank (17-Dec-2025) **</t>
  </si>
  <si>
    <t>INE476A16E04</t>
  </si>
  <si>
    <t>Canara Bank (18-Dec-2025) **</t>
  </si>
  <si>
    <t>INE476A16ZT9</t>
  </si>
  <si>
    <t>Punjab National Bank (18-Dec-2025)</t>
  </si>
  <si>
    <t>INE160A16SR8</t>
  </si>
  <si>
    <t>Canara Bank (19-Nov-2025) **</t>
  </si>
  <si>
    <t>INE476A16D62</t>
  </si>
  <si>
    <t>HDFC Bank Ltd (18-Dec-2025)</t>
  </si>
  <si>
    <t>INE040A16GA3</t>
  </si>
  <si>
    <t>Bank of India (26-Dec-2025) **</t>
  </si>
  <si>
    <t>INE084A16CY0</t>
  </si>
  <si>
    <t>Canara Bank (04-Dec-2025) **</t>
  </si>
  <si>
    <t>INE476A16ZO0</t>
  </si>
  <si>
    <t>Small Industries Development Bank of India (05-Dec-2025)</t>
  </si>
  <si>
    <t>INE556F16AX2</t>
  </si>
  <si>
    <t>Kotak Mahindra Bank Ltd (11-Dec-2025)</t>
  </si>
  <si>
    <t>INE237A160Z6</t>
  </si>
  <si>
    <t>Axis Bank Ltd (17-Dec-2025) **</t>
  </si>
  <si>
    <t>INE238AD6AY7</t>
  </si>
  <si>
    <t>Bank of India (04-Dec-2025) **</t>
  </si>
  <si>
    <t>INE084A16EF5</t>
  </si>
  <si>
    <t>Canara Bank (26-Dec-2025) **</t>
  </si>
  <si>
    <t>INE476A16ZW3</t>
  </si>
  <si>
    <t>Kotak Securities Ltd (30-Dec-2025) **</t>
  </si>
  <si>
    <t>INE028E14TC4</t>
  </si>
  <si>
    <t>Small Industries Development Bank Of India (24-Oct-2025)</t>
  </si>
  <si>
    <t>INE556F14LH7</t>
  </si>
  <si>
    <t>Reliance Retail Ventures Ltd (03-Dec-2025) **</t>
  </si>
  <si>
    <t>INE929O14EA8</t>
  </si>
  <si>
    <t>Tata Capital Housing Finance Ltd (24-Oct-2025) **</t>
  </si>
  <si>
    <t>INE033L14OH9</t>
  </si>
  <si>
    <t>HDFC Securities Ltd (29-Dec-2025) **</t>
  </si>
  <si>
    <t>INE700G14QJ4</t>
  </si>
  <si>
    <t>Bajaj Finance Ltd (13-Oct-2025) **</t>
  </si>
  <si>
    <t>INE296A14B49</t>
  </si>
  <si>
    <t>HDFC Securities Ltd (18-Dec-2025) **</t>
  </si>
  <si>
    <t>INE700G14PZ2</t>
  </si>
  <si>
    <t>Kotak Securities Ltd (27-Oct-2025) **</t>
  </si>
  <si>
    <t>INE028E14SA0</t>
  </si>
  <si>
    <t>ICICI Securities Ltd (16-Dec-2025) **</t>
  </si>
  <si>
    <t>INE763G14B13</t>
  </si>
  <si>
    <t>HDFC Securities Ltd (27-Oct-2025)</t>
  </si>
  <si>
    <t>INE700G14PC1</t>
  </si>
  <si>
    <t>ICICI Securities Ltd (04-Dec-2025) **</t>
  </si>
  <si>
    <t>INE763G14A48</t>
  </si>
  <si>
    <t>Indian Oil Corporation Ltd (19-Dec-2025) **</t>
  </si>
  <si>
    <t>INE242A14YL0</t>
  </si>
  <si>
    <t>ICICI Securities Ltd (10-Dec-2025) **</t>
  </si>
  <si>
    <t>INE763G14A71</t>
  </si>
  <si>
    <t>L&amp;T Finance Ltd (17-Dec-2025) **</t>
  </si>
  <si>
    <t>INE498L14ES2</t>
  </si>
  <si>
    <t>91 DTB (06-NOV-2025)</t>
  </si>
  <si>
    <t>IN002025X190</t>
  </si>
  <si>
    <t>91 DTB (30-OCT-2025)</t>
  </si>
  <si>
    <t>IN002025X182</t>
  </si>
  <si>
    <t>182 DTB (20-NOV-2025)</t>
  </si>
  <si>
    <t>IN002025Y081</t>
  </si>
  <si>
    <t>Government Securities</t>
  </si>
  <si>
    <t>8.16% KARNATAKA SDL 26-NOV-25</t>
  </si>
  <si>
    <t>IN1920150043</t>
  </si>
  <si>
    <t>SOVEREIGN</t>
  </si>
  <si>
    <t>8.21% MAHARASHTRA SDL 09-DEC-25</t>
  </si>
  <si>
    <t>IN2220150147</t>
  </si>
  <si>
    <t>Scheme Risk-O-Meter</t>
  </si>
  <si>
    <t>Benchmark Risk-O-Meter</t>
  </si>
  <si>
    <t>Benchmark Name - NIFTY Liquid Index A-I</t>
  </si>
  <si>
    <t>Half Yearly Portfolio Statement as on September 30, 2025</t>
  </si>
  <si>
    <t>Notes</t>
  </si>
  <si>
    <t>(1) There is no security which is in default beyond its maturity/ interest payment date.</t>
  </si>
  <si>
    <t>(2) Plan/ Option wise per unit net asset value are as follows:</t>
  </si>
  <si>
    <t>Plan/ Option</t>
  </si>
  <si>
    <t>Direct Growth</t>
  </si>
  <si>
    <t>As on September 30, 2025</t>
  </si>
  <si>
    <t>N.A.</t>
  </si>
  <si>
    <t>(4) Total outstanding exposure in derivative instruments as on September 30, 2025 is Rs. Nil.</t>
  </si>
  <si>
    <t>(3) There was no distribution (of income and capital) during the half year ended September 30, 2025.</t>
  </si>
  <si>
    <t>(5) Total market value of investments in foreign securities/ American Depository Receipts/ Global Depository Receipts as at September 30, 2025 is Rs. Nil.</t>
  </si>
  <si>
    <t>(7) Repo transactions in corporate debt securities as on September 30, 2025 is Rs. Nil.</t>
  </si>
  <si>
    <t>(6) The average maturity period of the portfolio is 0.16 years.</t>
  </si>
  <si>
    <t>As on March 31, 2025 *</t>
  </si>
  <si>
    <t>* Scheme launched during the half year ended September 30, 2025, hence there are no NAVs at the beginning of the half year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</si>
</sst>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%"/>
    <numFmt numFmtId="165" formatCode="#,##0.0000"/>
  </numFmts>
  <fonts count="11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5">
    <xf numFmtId="0" fontId="0" fillId="0" borderId="0" xfId="0"/>
    <xf numFmtId="0" fontId="5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NumberFormat="1" applyFont="1" applyFill="1" applyAlignment="1">
      <alignment horizontal="left" vertical="top" wrapText="1"/>
    </xf>
    <xf numFmtId="4" fontId="2" fillId="2" borderId="0" xfId="0" applyNumberFormat="1" applyFont="1" applyFill="1" applyAlignment="1">
      <alignment horizontal="left" vertical="top" wrapText="1"/>
    </xf>
    <xf numFmtId="0" fontId="5" fillId="2" borderId="0" xfId="0" applyNumberFormat="1" applyFont="1" applyFill="1"/>
    <xf numFmtId="4" fontId="5" fillId="2" borderId="0" xfId="0" applyNumberFormat="1" applyFont="1" applyFill="1"/>
    <xf numFmtId="0" fontId="6" fillId="2" borderId="0" xfId="0" applyFont="1" applyFill="1"/>
    <xf numFmtId="0" fontId="6" fillId="2" borderId="0" xfId="0" applyNumberFormat="1" applyFont="1" applyFill="1"/>
    <xf numFmtId="0" fontId="3" fillId="2" borderId="0" xfId="0" applyFont="1" applyFill="1" applyAlignment="1">
      <alignment horizontal="left" vertical="top"/>
    </xf>
    <xf numFmtId="39" fontId="6" fillId="2" borderId="0" xfId="0" applyNumberFormat="1" applyFont="1" applyFill="1"/>
    <xf numFmtId="0" fontId="5" fillId="2" borderId="0" xfId="0" applyFont="1" applyFill="1" applyAlignment="1">
      <alignment wrapText="1"/>
    </xf>
    <xf numFmtId="10" fontId="6" fillId="2" borderId="0" xfId="0" applyNumberFormat="1" applyFont="1" applyFill="1"/>
    <xf numFmtId="10" fontId="5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39" fontId="6" fillId="3" borderId="0" xfId="0" applyNumberFormat="1" applyFont="1" applyFill="1" applyBorder="1"/>
    <xf numFmtId="0" fontId="7" fillId="2" borderId="0" xfId="0" applyFont="1" applyFill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39" fontId="7" fillId="0" borderId="1" xfId="0" applyNumberFormat="1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/>
    <xf numFmtId="0" fontId="6" fillId="2" borderId="2" xfId="0" applyFont="1" applyFill="1" applyBorder="1"/>
    <xf numFmtId="0" fontId="6" fillId="2" borderId="2" xfId="0" applyNumberFormat="1" applyFont="1" applyFill="1" applyBorder="1"/>
    <xf numFmtId="39" fontId="6" fillId="2" borderId="2" xfId="0" applyNumberFormat="1" applyFont="1" applyFill="1" applyBorder="1"/>
    <xf numFmtId="39" fontId="6" fillId="3" borderId="2" xfId="0" applyNumberFormat="1" applyFont="1" applyFill="1" applyBorder="1"/>
    <xf numFmtId="10" fontId="6" fillId="2" borderId="2" xfId="0" applyNumberFormat="1" applyFont="1" applyFill="1" applyBorder="1"/>
    <xf numFmtId="3" fontId="6" fillId="2" borderId="2" xfId="0" applyNumberFormat="1" applyFont="1" applyFill="1" applyBorder="1"/>
    <xf numFmtId="4" fontId="6" fillId="2" borderId="2" xfId="0" applyNumberFormat="1" applyFont="1" applyFill="1" applyBorder="1"/>
    <xf numFmtId="0" fontId="7" fillId="2" borderId="2" xfId="0" applyNumberFormat="1" applyFont="1" applyFill="1" applyBorder="1"/>
    <xf numFmtId="39" fontId="7" fillId="2" borderId="3" xfId="0" applyNumberFormat="1" applyFont="1" applyFill="1" applyBorder="1"/>
    <xf numFmtId="39" fontId="7" fillId="3" borderId="3" xfId="0" applyNumberFormat="1" applyFont="1" applyFill="1" applyBorder="1"/>
    <xf numFmtId="10" fontId="7" fillId="2" borderId="2" xfId="0" applyNumberFormat="1" applyFont="1" applyFill="1" applyBorder="1"/>
    <xf numFmtId="39" fontId="7" fillId="2" borderId="4" xfId="0" applyNumberFormat="1" applyFont="1" applyFill="1" applyBorder="1"/>
    <xf numFmtId="39" fontId="7" fillId="3" borderId="4" xfId="0" applyNumberFormat="1" applyFont="1" applyFill="1" applyBorder="1"/>
    <xf numFmtId="0" fontId="7" fillId="2" borderId="5" xfId="0" applyFont="1" applyFill="1" applyBorder="1"/>
    <xf numFmtId="0" fontId="7" fillId="2" borderId="5" xfId="0" applyNumberFormat="1" applyFont="1" applyFill="1" applyBorder="1"/>
    <xf numFmtId="39" fontId="7" fillId="2" borderId="5" xfId="0" applyNumberFormat="1" applyFont="1" applyFill="1" applyBorder="1"/>
    <xf numFmtId="39" fontId="7" fillId="3" borderId="5" xfId="0" applyNumberFormat="1" applyFont="1" applyFill="1" applyBorder="1"/>
    <xf numFmtId="164" fontId="6" fillId="2" borderId="2" xfId="0" applyNumberFormat="1" applyFont="1" applyFill="1" applyBorder="1"/>
    <xf numFmtId="0" fontId="7" fillId="2" borderId="6" xfId="0" applyFont="1" applyFill="1" applyBorder="1"/>
    <xf numFmtId="0" fontId="7" fillId="2" borderId="6" xfId="0" applyNumberFormat="1" applyFont="1" applyFill="1" applyBorder="1"/>
    <xf numFmtId="39" fontId="7" fillId="2" borderId="6" xfId="0" applyNumberFormat="1" applyFont="1" applyFill="1" applyBorder="1"/>
    <xf numFmtId="39" fontId="7" fillId="3" borderId="6" xfId="0" applyNumberFormat="1" applyFont="1" applyFill="1" applyBorder="1"/>
    <xf numFmtId="10" fontId="7" fillId="2" borderId="7" xfId="0" applyNumberFormat="1" applyFont="1" applyFill="1" applyBorder="1"/>
    <xf numFmtId="0" fontId="7" fillId="2" borderId="3" xfId="0" applyFont="1" applyFill="1" applyBorder="1"/>
    <xf numFmtId="0" fontId="7" fillId="2" borderId="3" xfId="0" applyNumberFormat="1" applyFont="1" applyFill="1" applyBorder="1"/>
    <xf numFmtId="0" fontId="6" fillId="2" borderId="5" xfId="0" applyFont="1" applyFill="1" applyBorder="1"/>
    <xf numFmtId="0" fontId="6" fillId="2" borderId="5" xfId="0" applyNumberFormat="1" applyFont="1" applyFill="1" applyBorder="1"/>
    <xf numFmtId="39" fontId="6" fillId="2" borderId="5" xfId="0" applyNumberFormat="1" applyFont="1" applyFill="1" applyBorder="1"/>
    <xf numFmtId="39" fontId="6" fillId="3" borderId="5" xfId="0" applyNumberFormat="1" applyFont="1" applyFill="1" applyBorder="1"/>
    <xf numFmtId="39" fontId="7" fillId="2" borderId="4" xfId="0" applyNumberFormat="1" applyFont="1" applyFill="1" applyBorder="1" applyAlignment="1">
      <alignment horizontal="right"/>
    </xf>
    <xf numFmtId="39" fontId="7" fillId="3" borderId="4" xfId="0" applyNumberFormat="1" applyFont="1" applyFill="1" applyBorder="1" applyAlignment="1">
      <alignment horizontal="right"/>
    </xf>
    <xf numFmtId="39" fontId="7" fillId="2" borderId="5" xfId="0" applyNumberFormat="1" applyFont="1" applyFill="1" applyBorder="1" applyAlignment="1">
      <alignment horizontal="right"/>
    </xf>
    <xf numFmtId="39" fontId="7" fillId="3" borderId="5" xfId="0" applyNumberFormat="1" applyFont="1" applyFill="1" applyBorder="1" applyAlignment="1">
      <alignment horizontal="right"/>
    </xf>
    <xf numFmtId="0" fontId="4" fillId="2" borderId="0" xfId="1" applyFill="1"/>
    <xf numFmtId="0" fontId="7" fillId="2" borderId="0" xfId="0" applyFont="1" applyFill="1" applyAlignment="1">
      <alignment horizontal="right"/>
    </xf>
    <xf numFmtId="39" fontId="6" fillId="3" borderId="0" xfId="0" applyNumberFormat="1" applyFont="1" applyFill="1"/>
    <xf numFmtId="165" fontId="6" fillId="2" borderId="0" xfId="0" applyNumberFormat="1" applyFont="1" applyFill="1"/>
    <xf numFmtId="0" fontId="7" fillId="2" borderId="0" xfId="0" applyFont="1" applyFill="1" applyAlignment="1">
      <alignment vertical="center"/>
    </xf>
    <xf numFmtId="0" fontId="6" fillId="2" borderId="0" xfId="0" applyFont="1" applyFill="1" applyAlignment="1"/>
    <xf numFmtId="0" fontId="7" fillId="2" borderId="0" xfId="0" applyFont="1" applyFill="1" applyAlignment="1">
      <alignment vertical="center" wrapText="1"/>
    </xf>
    <xf numFmtId="0" fontId="7" fillId="2" borderId="8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8" xfId="0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right" vertical="center"/>
    </xf>
    <xf numFmtId="0" fontId="10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/>
    <xf numFmtId="0" fontId="7" fillId="2" borderId="0" xfId="0" applyFont="1" applyFill="1" applyAlignment="1">
      <alignment vertical="center" wrapText="1"/>
    </xf>
  </cellXfs>
  <cellStyles count="2">
    <cellStyle name="Hyperlink" xfId="1" builtinId="8"/>
    <cellStyle name="Normal" xfId="0" builtinId="0"/>
  </cellStyles>
  <dxfs count="2">
    <dxf>
      <numFmt numFmtId="168" formatCode="&quot;0.00*&quot;"/>
    </dxf>
    <dxf>
      <numFmt numFmtId="168" formatCode="&quot;0.00*&quot;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98</xdr:row>
      <xdr:rowOff>0</xdr:rowOff>
    </xdr:from>
    <xdr:to>
      <xdr:col>2</xdr:col>
      <xdr:colOff>1152525</xdr:colOff>
      <xdr:row>115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272FBD-F61F-46A6-8F75-C53E26A01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1096625"/>
          <a:ext cx="4800600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119</xdr:row>
      <xdr:rowOff>76200</xdr:rowOff>
    </xdr:from>
    <xdr:to>
      <xdr:col>2</xdr:col>
      <xdr:colOff>1247775</xdr:colOff>
      <xdr:row>136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D3C68F-32A4-4CBF-8B7E-949590D2E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4173200"/>
          <a:ext cx="492442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2AE77-D4BF-4413-ABE2-C4AE2366B0F6}">
  <dimension ref="A1:N322"/>
  <sheetViews>
    <sheetView tabSelected="1" view="pageBreakPreview" zoomScaleNormal="100" zoomScaleSheetLayoutView="100" workbookViewId="0">
      <selection activeCell="B1" sqref="B1:C1"/>
    </sheetView>
  </sheetViews>
  <sheetFormatPr defaultRowHeight="11.25" x14ac:dyDescent="0.2"/>
  <cols>
    <col min="1" max="1" width="7.28515625" style="8" customWidth="1"/>
    <col min="2" max="2" width="60" style="8" bestFit="1" customWidth="1"/>
    <col min="3" max="3" width="21.140625" style="8" customWidth="1"/>
    <col min="4" max="4" width="21.7109375" style="8" bestFit="1" customWidth="1"/>
    <col min="5" max="5" width="15.42578125" style="9" bestFit="1" customWidth="1"/>
    <col min="6" max="6" width="14.85546875" style="11" bestFit="1" customWidth="1"/>
    <col min="7" max="7" width="7.28515625" style="16" bestFit="1" customWidth="1"/>
    <col min="8" max="8" width="7.42578125" style="13" bestFit="1" customWidth="1"/>
    <col min="9" max="9" width="11.42578125" style="13" bestFit="1" customWidth="1"/>
    <col min="10" max="10" width="25.7109375" style="8" customWidth="1"/>
    <col min="11" max="11" width="14.85546875" style="8" hidden="1" customWidth="1"/>
    <col min="12" max="12" width="7.28515625" style="8" hidden="1" customWidth="1"/>
    <col min="13" max="14" width="0" style="8" hidden="1" customWidth="1"/>
    <col min="15" max="16384" width="9.140625" style="8"/>
  </cols>
  <sheetData>
    <row r="1" spans="1:14" s="1" customFormat="1" ht="16.899999999999999" customHeight="1" x14ac:dyDescent="0.2">
      <c r="B1" s="72" t="s">
        <v>6</v>
      </c>
      <c r="C1" s="73"/>
      <c r="D1" s="12"/>
      <c r="E1" s="6"/>
      <c r="F1" s="7"/>
      <c r="G1" s="16"/>
      <c r="H1" s="13"/>
      <c r="I1" s="14"/>
    </row>
    <row r="2" spans="1:14" s="1" customFormat="1" ht="15" x14ac:dyDescent="0.25">
      <c r="A2" s="58" t="str">
        <f>HYPERLINK("[Monthly-Portfolio-ISIN-30-Sep-2025.xls]index!A1","")</f>
        <v/>
      </c>
      <c r="E2" s="6"/>
      <c r="F2" s="7"/>
      <c r="G2" s="16"/>
      <c r="H2" s="13"/>
      <c r="I2" s="14"/>
    </row>
    <row r="3" spans="1:14" s="1" customFormat="1" ht="12" x14ac:dyDescent="0.2">
      <c r="B3" s="10" t="s">
        <v>135</v>
      </c>
      <c r="C3" s="2"/>
      <c r="D3" s="3"/>
      <c r="E3" s="4"/>
      <c r="F3" s="5"/>
      <c r="G3" s="16"/>
      <c r="H3" s="13"/>
      <c r="I3" s="14"/>
    </row>
    <row r="4" spans="1:14" s="1" customFormat="1" ht="25.5" customHeight="1" x14ac:dyDescent="0.2">
      <c r="B4" s="18" t="s">
        <v>4</v>
      </c>
      <c r="C4" s="18" t="s">
        <v>5</v>
      </c>
      <c r="D4" s="19" t="s">
        <v>20</v>
      </c>
      <c r="E4" s="20" t="s">
        <v>0</v>
      </c>
      <c r="F4" s="21" t="s">
        <v>1</v>
      </c>
      <c r="G4" s="22" t="s">
        <v>2</v>
      </c>
      <c r="H4" s="23" t="s">
        <v>3</v>
      </c>
      <c r="I4" s="23" t="s">
        <v>7</v>
      </c>
      <c r="J4" s="15"/>
      <c r="K4" s="21" t="s">
        <v>1</v>
      </c>
      <c r="L4" s="22" t="s">
        <v>2</v>
      </c>
    </row>
    <row r="5" spans="1:14" x14ac:dyDescent="0.2">
      <c r="B5" s="24" t="s">
        <v>25</v>
      </c>
      <c r="C5" s="25"/>
      <c r="D5" s="25"/>
      <c r="E5" s="26"/>
      <c r="F5" s="27"/>
      <c r="G5" s="28"/>
      <c r="H5" s="29"/>
      <c r="I5" s="29"/>
      <c r="K5" s="27"/>
      <c r="L5" s="28"/>
    </row>
    <row r="6" spans="1:14" x14ac:dyDescent="0.2">
      <c r="B6" s="24" t="s">
        <v>26</v>
      </c>
      <c r="C6" s="25"/>
      <c r="D6" s="25"/>
      <c r="E6" s="26"/>
      <c r="F6" s="27"/>
      <c r="G6" s="28"/>
      <c r="H6" s="29"/>
      <c r="I6" s="29"/>
      <c r="K6" s="27"/>
      <c r="L6" s="28"/>
    </row>
    <row r="7" spans="1:14" x14ac:dyDescent="0.2">
      <c r="B7" s="25" t="s">
        <v>27</v>
      </c>
      <c r="C7" s="25" t="s">
        <v>28</v>
      </c>
      <c r="D7" s="25" t="s">
        <v>29</v>
      </c>
      <c r="E7" s="30">
        <v>1450</v>
      </c>
      <c r="F7" s="27">
        <f>14504.09-0.01</f>
        <v>14504.08</v>
      </c>
      <c r="G7" s="28">
        <f>ROUND(F7/$F$75*100,2)</f>
        <v>2.02</v>
      </c>
      <c r="H7" s="29">
        <v>5.9499000000000003E-2</v>
      </c>
      <c r="I7" s="31"/>
      <c r="K7" s="27">
        <v>14504.089</v>
      </c>
      <c r="L7" s="28">
        <v>2.0210007412303002</v>
      </c>
      <c r="N7" s="11">
        <f>ROUND(F7,2)</f>
        <v>14504.08</v>
      </c>
    </row>
    <row r="8" spans="1:14" x14ac:dyDescent="0.2">
      <c r="B8" s="25" t="s">
        <v>30</v>
      </c>
      <c r="C8" s="25" t="s">
        <v>31</v>
      </c>
      <c r="D8" s="25" t="s">
        <v>32</v>
      </c>
      <c r="E8" s="30">
        <v>10000</v>
      </c>
      <c r="F8" s="27">
        <v>10036.01</v>
      </c>
      <c r="G8" s="28">
        <f t="shared" ref="G8:G10" si="0">ROUND(F8/$F$75*100,2)</f>
        <v>1.4</v>
      </c>
      <c r="H8" s="29">
        <v>6.0775999999999997E-2</v>
      </c>
      <c r="I8" s="31"/>
      <c r="K8" s="27">
        <v>10036.01</v>
      </c>
      <c r="L8" s="28">
        <v>1.39841831148407</v>
      </c>
      <c r="N8" s="11">
        <f t="shared" ref="N8:N69" si="1">ROUND(F8,2)</f>
        <v>10036.01</v>
      </c>
    </row>
    <row r="9" spans="1:14" x14ac:dyDescent="0.2">
      <c r="B9" s="25" t="s">
        <v>33</v>
      </c>
      <c r="C9" s="25" t="s">
        <v>34</v>
      </c>
      <c r="D9" s="25" t="s">
        <v>29</v>
      </c>
      <c r="E9" s="30">
        <v>950</v>
      </c>
      <c r="F9" s="27">
        <v>9537.31</v>
      </c>
      <c r="G9" s="28">
        <f t="shared" si="0"/>
        <v>1.33</v>
      </c>
      <c r="H9" s="29">
        <v>5.8750999999999998E-2</v>
      </c>
      <c r="I9" s="31"/>
      <c r="K9" s="27">
        <v>9537.3065000000006</v>
      </c>
      <c r="L9" s="28">
        <v>1.32892893209912</v>
      </c>
      <c r="N9" s="11">
        <f t="shared" si="1"/>
        <v>9537.31</v>
      </c>
    </row>
    <row r="10" spans="1:14" x14ac:dyDescent="0.2">
      <c r="B10" s="25" t="s">
        <v>35</v>
      </c>
      <c r="C10" s="25" t="s">
        <v>36</v>
      </c>
      <c r="D10" s="25" t="s">
        <v>29</v>
      </c>
      <c r="E10" s="30">
        <v>50</v>
      </c>
      <c r="F10" s="27">
        <v>501.02</v>
      </c>
      <c r="G10" s="28">
        <f t="shared" si="0"/>
        <v>7.0000000000000007E-2</v>
      </c>
      <c r="H10" s="29">
        <v>6.1253000000000002E-2</v>
      </c>
      <c r="I10" s="31"/>
      <c r="K10" s="27">
        <v>501.01650000000001</v>
      </c>
      <c r="L10" s="28">
        <v>6.9811672961232696E-2</v>
      </c>
      <c r="N10" s="11">
        <f t="shared" si="1"/>
        <v>501.02</v>
      </c>
    </row>
    <row r="11" spans="1:14" x14ac:dyDescent="0.2">
      <c r="B11" s="24" t="s">
        <v>13</v>
      </c>
      <c r="C11" s="24"/>
      <c r="D11" s="24"/>
      <c r="E11" s="32"/>
      <c r="F11" s="36">
        <f>SUM(F6:F10)</f>
        <v>34578.42</v>
      </c>
      <c r="G11" s="37">
        <f>SUM(G6:G10)</f>
        <v>4.82</v>
      </c>
      <c r="H11" s="35"/>
      <c r="I11" s="35"/>
      <c r="K11" s="36">
        <v>34578.421999999999</v>
      </c>
      <c r="L11" s="37">
        <v>4.8181596577747232</v>
      </c>
      <c r="N11" s="11"/>
    </row>
    <row r="12" spans="1:14" x14ac:dyDescent="0.2">
      <c r="B12" s="38" t="s">
        <v>37</v>
      </c>
      <c r="C12" s="50"/>
      <c r="D12" s="50"/>
      <c r="E12" s="51"/>
      <c r="F12" s="52"/>
      <c r="G12" s="53"/>
      <c r="H12" s="29"/>
      <c r="I12" s="29"/>
      <c r="K12" s="52"/>
      <c r="L12" s="53"/>
      <c r="N12" s="11"/>
    </row>
    <row r="13" spans="1:14" x14ac:dyDescent="0.2">
      <c r="B13" s="24" t="s">
        <v>13</v>
      </c>
      <c r="C13" s="24"/>
      <c r="D13" s="24"/>
      <c r="E13" s="32"/>
      <c r="F13" s="54" t="s">
        <v>38</v>
      </c>
      <c r="G13" s="55" t="s">
        <v>38</v>
      </c>
      <c r="H13" s="35"/>
      <c r="I13" s="35"/>
      <c r="K13" s="54" t="s">
        <v>38</v>
      </c>
      <c r="L13" s="55" t="s">
        <v>38</v>
      </c>
      <c r="N13" s="11"/>
    </row>
    <row r="14" spans="1:14" x14ac:dyDescent="0.2">
      <c r="B14" s="38" t="s">
        <v>16</v>
      </c>
      <c r="C14" s="38"/>
      <c r="D14" s="38"/>
      <c r="E14" s="39"/>
      <c r="F14" s="56">
        <f>F11</f>
        <v>34578.42</v>
      </c>
      <c r="G14" s="57">
        <f>G11</f>
        <v>4.82</v>
      </c>
      <c r="H14" s="35"/>
      <c r="I14" s="35"/>
      <c r="K14" s="56">
        <v>34578.421999999999</v>
      </c>
      <c r="L14" s="57">
        <v>4.8181596577747232</v>
      </c>
      <c r="N14" s="11">
        <f t="shared" si="1"/>
        <v>34578.42</v>
      </c>
    </row>
    <row r="15" spans="1:14" x14ac:dyDescent="0.2">
      <c r="B15" s="24" t="s">
        <v>8</v>
      </c>
      <c r="C15" s="25"/>
      <c r="D15" s="25"/>
      <c r="E15" s="26"/>
      <c r="F15" s="27"/>
      <c r="G15" s="28"/>
      <c r="H15" s="29"/>
      <c r="I15" s="29"/>
      <c r="K15" s="27"/>
      <c r="L15" s="28"/>
      <c r="N15" s="11"/>
    </row>
    <row r="16" spans="1:14" x14ac:dyDescent="0.2">
      <c r="B16" s="24" t="s">
        <v>9</v>
      </c>
      <c r="C16" s="25"/>
      <c r="D16" s="25"/>
      <c r="E16" s="26"/>
      <c r="F16" s="27"/>
      <c r="G16" s="28"/>
      <c r="H16" s="29"/>
      <c r="I16" s="29"/>
      <c r="K16" s="27"/>
      <c r="L16" s="28"/>
      <c r="N16" s="11"/>
    </row>
    <row r="17" spans="2:14" x14ac:dyDescent="0.2">
      <c r="B17" s="25" t="s">
        <v>39</v>
      </c>
      <c r="C17" s="25" t="s">
        <v>40</v>
      </c>
      <c r="D17" s="25" t="s">
        <v>10</v>
      </c>
      <c r="E17" s="30">
        <v>6000</v>
      </c>
      <c r="F17" s="27">
        <f>29587.92-0.02</f>
        <v>29587.899999999998</v>
      </c>
      <c r="G17" s="28">
        <f t="shared" ref="G17:G42" si="2">ROUND(F17/$F$75*100,2)</f>
        <v>4.12</v>
      </c>
      <c r="H17" s="29">
        <v>5.7118000000000002E-2</v>
      </c>
      <c r="I17" s="31"/>
      <c r="K17" s="27">
        <v>29587.919999999998</v>
      </c>
      <c r="L17" s="28">
        <v>4.1227827719109396</v>
      </c>
      <c r="N17" s="11">
        <f t="shared" si="1"/>
        <v>29587.9</v>
      </c>
    </row>
    <row r="18" spans="2:14" x14ac:dyDescent="0.2">
      <c r="B18" s="25" t="s">
        <v>41</v>
      </c>
      <c r="C18" s="25" t="s">
        <v>42</v>
      </c>
      <c r="D18" s="25" t="s">
        <v>10</v>
      </c>
      <c r="E18" s="30">
        <v>4500</v>
      </c>
      <c r="F18" s="27">
        <v>22187.88</v>
      </c>
      <c r="G18" s="28">
        <f t="shared" si="2"/>
        <v>3.09</v>
      </c>
      <c r="H18" s="29">
        <v>5.7049999999999997E-2</v>
      </c>
      <c r="I18" s="31"/>
      <c r="K18" s="27">
        <v>22187.88</v>
      </c>
      <c r="L18" s="28">
        <v>3.0916606983264501</v>
      </c>
      <c r="N18" s="11">
        <f t="shared" si="1"/>
        <v>22187.88</v>
      </c>
    </row>
    <row r="19" spans="2:14" x14ac:dyDescent="0.2">
      <c r="B19" s="25" t="s">
        <v>43</v>
      </c>
      <c r="C19" s="25" t="s">
        <v>44</v>
      </c>
      <c r="D19" s="25" t="s">
        <v>10</v>
      </c>
      <c r="E19" s="30">
        <v>4000</v>
      </c>
      <c r="F19" s="27">
        <v>19757.86</v>
      </c>
      <c r="G19" s="28">
        <f t="shared" si="2"/>
        <v>2.75</v>
      </c>
      <c r="H19" s="29">
        <v>5.7350999999999999E-2</v>
      </c>
      <c r="I19" s="31"/>
      <c r="K19" s="27">
        <v>19757.86</v>
      </c>
      <c r="L19" s="28">
        <v>2.7530615473419</v>
      </c>
      <c r="N19" s="11">
        <f t="shared" si="1"/>
        <v>19757.86</v>
      </c>
    </row>
    <row r="20" spans="2:14" x14ac:dyDescent="0.2">
      <c r="B20" s="25" t="s">
        <v>45</v>
      </c>
      <c r="C20" s="25" t="s">
        <v>46</v>
      </c>
      <c r="D20" s="25" t="s">
        <v>10</v>
      </c>
      <c r="E20" s="30">
        <v>4000</v>
      </c>
      <c r="F20" s="27">
        <v>19747.14</v>
      </c>
      <c r="G20" s="28">
        <f t="shared" si="2"/>
        <v>2.75</v>
      </c>
      <c r="H20" s="29">
        <v>5.7000000000000002E-2</v>
      </c>
      <c r="I20" s="31"/>
      <c r="K20" s="27">
        <v>19747.14</v>
      </c>
      <c r="L20" s="28">
        <v>2.7515678218175998</v>
      </c>
      <c r="N20" s="11">
        <f t="shared" si="1"/>
        <v>19747.14</v>
      </c>
    </row>
    <row r="21" spans="2:14" x14ac:dyDescent="0.2">
      <c r="B21" s="25" t="s">
        <v>47</v>
      </c>
      <c r="C21" s="25" t="s">
        <v>48</v>
      </c>
      <c r="D21" s="25" t="s">
        <v>10</v>
      </c>
      <c r="E21" s="30">
        <v>4000</v>
      </c>
      <c r="F21" s="27">
        <v>19745.82</v>
      </c>
      <c r="G21" s="28">
        <f t="shared" si="2"/>
        <v>2.75</v>
      </c>
      <c r="H21" s="29">
        <v>5.7299000000000003E-2</v>
      </c>
      <c r="I21" s="31"/>
      <c r="K21" s="27">
        <v>19745.82</v>
      </c>
      <c r="L21" s="28">
        <v>2.75138389292841</v>
      </c>
      <c r="N21" s="11">
        <f t="shared" si="1"/>
        <v>19745.82</v>
      </c>
    </row>
    <row r="22" spans="2:14" x14ac:dyDescent="0.2">
      <c r="B22" s="25" t="s">
        <v>49</v>
      </c>
      <c r="C22" s="25" t="s">
        <v>50</v>
      </c>
      <c r="D22" s="25" t="s">
        <v>51</v>
      </c>
      <c r="E22" s="30">
        <v>3500</v>
      </c>
      <c r="F22" s="27">
        <v>17288.990000000002</v>
      </c>
      <c r="G22" s="28">
        <f t="shared" si="2"/>
        <v>2.41</v>
      </c>
      <c r="H22" s="29">
        <v>5.7116E-2</v>
      </c>
      <c r="I22" s="31"/>
      <c r="K22" s="27">
        <v>17288.985000000001</v>
      </c>
      <c r="L22" s="28">
        <v>2.4090483380320999</v>
      </c>
      <c r="N22" s="11">
        <f t="shared" si="1"/>
        <v>17288.990000000002</v>
      </c>
    </row>
    <row r="23" spans="2:14" x14ac:dyDescent="0.2">
      <c r="B23" s="25" t="s">
        <v>52</v>
      </c>
      <c r="C23" s="25" t="s">
        <v>53</v>
      </c>
      <c r="D23" s="25" t="s">
        <v>10</v>
      </c>
      <c r="E23" s="30">
        <v>3000</v>
      </c>
      <c r="F23" s="27">
        <v>14903.85</v>
      </c>
      <c r="G23" s="28">
        <f t="shared" si="2"/>
        <v>2.08</v>
      </c>
      <c r="H23" s="29">
        <v>5.8873000000000002E-2</v>
      </c>
      <c r="I23" s="31"/>
      <c r="K23" s="27">
        <v>14903.85</v>
      </c>
      <c r="L23" s="28">
        <v>2.0767034659801999</v>
      </c>
      <c r="N23" s="11">
        <f t="shared" si="1"/>
        <v>14903.85</v>
      </c>
    </row>
    <row r="24" spans="2:14" x14ac:dyDescent="0.2">
      <c r="B24" s="25" t="s">
        <v>54</v>
      </c>
      <c r="C24" s="25" t="s">
        <v>55</v>
      </c>
      <c r="D24" s="25" t="s">
        <v>10</v>
      </c>
      <c r="E24" s="30">
        <v>3000</v>
      </c>
      <c r="F24" s="27">
        <v>14864.22</v>
      </c>
      <c r="G24" s="28">
        <f t="shared" si="2"/>
        <v>2.0699999999999998</v>
      </c>
      <c r="H24" s="29">
        <v>5.8497E-2</v>
      </c>
      <c r="I24" s="31"/>
      <c r="K24" s="27">
        <v>14864.22</v>
      </c>
      <c r="L24" s="28">
        <v>2.0711814191025901</v>
      </c>
      <c r="N24" s="11">
        <f t="shared" si="1"/>
        <v>14864.22</v>
      </c>
    </row>
    <row r="25" spans="2:14" x14ac:dyDescent="0.2">
      <c r="B25" s="25" t="s">
        <v>56</v>
      </c>
      <c r="C25" s="25" t="s">
        <v>57</v>
      </c>
      <c r="D25" s="25" t="s">
        <v>10</v>
      </c>
      <c r="E25" s="30">
        <v>3000</v>
      </c>
      <c r="F25" s="27">
        <v>14831.34</v>
      </c>
      <c r="G25" s="28">
        <f t="shared" si="2"/>
        <v>2.0699999999999998</v>
      </c>
      <c r="H25" s="29">
        <v>5.7652000000000002E-2</v>
      </c>
      <c r="I25" s="31"/>
      <c r="K25" s="27">
        <v>14831.34</v>
      </c>
      <c r="L25" s="28">
        <v>2.0665999176810499</v>
      </c>
      <c r="N25" s="11">
        <f t="shared" si="1"/>
        <v>14831.34</v>
      </c>
    </row>
    <row r="26" spans="2:14" x14ac:dyDescent="0.2">
      <c r="B26" s="25" t="s">
        <v>58</v>
      </c>
      <c r="C26" s="25" t="s">
        <v>59</v>
      </c>
      <c r="D26" s="25" t="s">
        <v>10</v>
      </c>
      <c r="E26" s="30">
        <v>2600</v>
      </c>
      <c r="F26" s="27">
        <v>12869.35</v>
      </c>
      <c r="G26" s="28">
        <f t="shared" si="2"/>
        <v>1.79</v>
      </c>
      <c r="H26" s="29">
        <v>5.7897999999999998E-2</v>
      </c>
      <c r="I26" s="31"/>
      <c r="K26" s="27">
        <v>12869.35</v>
      </c>
      <c r="L26" s="28">
        <v>1.79321609851899</v>
      </c>
      <c r="N26" s="11">
        <f t="shared" si="1"/>
        <v>12869.35</v>
      </c>
    </row>
    <row r="27" spans="2:14" x14ac:dyDescent="0.2">
      <c r="B27" s="25" t="s">
        <v>60</v>
      </c>
      <c r="C27" s="25" t="s">
        <v>61</v>
      </c>
      <c r="D27" s="25" t="s">
        <v>10</v>
      </c>
      <c r="E27" s="30">
        <v>2500</v>
      </c>
      <c r="F27" s="27">
        <v>12372.98</v>
      </c>
      <c r="G27" s="28">
        <f t="shared" si="2"/>
        <v>1.72</v>
      </c>
      <c r="H27" s="29">
        <v>5.7648999999999999E-2</v>
      </c>
      <c r="I27" s="31"/>
      <c r="K27" s="27">
        <v>12372.975</v>
      </c>
      <c r="L27" s="28">
        <v>1.7240511724813601</v>
      </c>
      <c r="N27" s="11">
        <f t="shared" si="1"/>
        <v>12372.98</v>
      </c>
    </row>
    <row r="28" spans="2:14" x14ac:dyDescent="0.2">
      <c r="B28" s="25" t="s">
        <v>62</v>
      </c>
      <c r="C28" s="25" t="s">
        <v>63</v>
      </c>
      <c r="D28" s="25" t="s">
        <v>12</v>
      </c>
      <c r="E28" s="30">
        <v>2000</v>
      </c>
      <c r="F28" s="27">
        <v>9901.06</v>
      </c>
      <c r="G28" s="28">
        <f t="shared" si="2"/>
        <v>1.38</v>
      </c>
      <c r="H28" s="29">
        <v>5.7897999999999998E-2</v>
      </c>
      <c r="I28" s="31"/>
      <c r="K28" s="27">
        <v>9901.06</v>
      </c>
      <c r="L28" s="28">
        <v>1.37961436936616</v>
      </c>
      <c r="N28" s="11">
        <f t="shared" si="1"/>
        <v>9901.06</v>
      </c>
    </row>
    <row r="29" spans="2:14" x14ac:dyDescent="0.2">
      <c r="B29" s="25" t="s">
        <v>64</v>
      </c>
      <c r="C29" s="25" t="s">
        <v>65</v>
      </c>
      <c r="D29" s="25" t="s">
        <v>11</v>
      </c>
      <c r="E29" s="30">
        <v>2000</v>
      </c>
      <c r="F29" s="27">
        <v>9898.5499999999993</v>
      </c>
      <c r="G29" s="28">
        <f t="shared" si="2"/>
        <v>1.38</v>
      </c>
      <c r="H29" s="29">
        <v>5.8451000000000003E-2</v>
      </c>
      <c r="I29" s="31"/>
      <c r="K29" s="27">
        <v>9898.5499999999993</v>
      </c>
      <c r="L29" s="28">
        <v>1.3792646257965799</v>
      </c>
      <c r="N29" s="11">
        <f t="shared" si="1"/>
        <v>9898.5499999999993</v>
      </c>
    </row>
    <row r="30" spans="2:14" x14ac:dyDescent="0.2">
      <c r="B30" s="25" t="s">
        <v>66</v>
      </c>
      <c r="C30" s="25" t="s">
        <v>67</v>
      </c>
      <c r="D30" s="25" t="s">
        <v>10</v>
      </c>
      <c r="E30" s="30">
        <v>2000</v>
      </c>
      <c r="F30" s="27">
        <v>9882.7099999999991</v>
      </c>
      <c r="G30" s="28">
        <f t="shared" si="2"/>
        <v>1.38</v>
      </c>
      <c r="H30" s="29">
        <v>5.6999000000000001E-2</v>
      </c>
      <c r="I30" s="31"/>
      <c r="K30" s="27">
        <v>9882.7099999999991</v>
      </c>
      <c r="L30" s="28">
        <v>1.3770574791263399</v>
      </c>
      <c r="N30" s="11">
        <f t="shared" si="1"/>
        <v>9882.7099999999991</v>
      </c>
    </row>
    <row r="31" spans="2:14" x14ac:dyDescent="0.2">
      <c r="B31" s="25" t="s">
        <v>68</v>
      </c>
      <c r="C31" s="25" t="s">
        <v>69</v>
      </c>
      <c r="D31" s="25" t="s">
        <v>10</v>
      </c>
      <c r="E31" s="30">
        <v>2000</v>
      </c>
      <c r="F31" s="27">
        <v>9881.18</v>
      </c>
      <c r="G31" s="28">
        <f t="shared" si="2"/>
        <v>1.38</v>
      </c>
      <c r="H31" s="29">
        <v>5.7001000000000003E-2</v>
      </c>
      <c r="I31" s="31"/>
      <c r="K31" s="27">
        <v>9881.18</v>
      </c>
      <c r="L31" s="28">
        <v>1.3768442888229699</v>
      </c>
      <c r="N31" s="11">
        <f t="shared" si="1"/>
        <v>9881.18</v>
      </c>
    </row>
    <row r="32" spans="2:14" x14ac:dyDescent="0.2">
      <c r="B32" s="25" t="s">
        <v>70</v>
      </c>
      <c r="C32" s="25" t="s">
        <v>71</v>
      </c>
      <c r="D32" s="25" t="s">
        <v>10</v>
      </c>
      <c r="E32" s="30">
        <v>2000</v>
      </c>
      <c r="F32" s="27">
        <v>9879.66</v>
      </c>
      <c r="G32" s="28">
        <f t="shared" si="2"/>
        <v>1.38</v>
      </c>
      <c r="H32" s="29">
        <v>5.6999000000000001E-2</v>
      </c>
      <c r="I32" s="31"/>
      <c r="K32" s="27">
        <v>9879.66</v>
      </c>
      <c r="L32" s="28">
        <v>1.3766324919202699</v>
      </c>
      <c r="N32" s="11">
        <f t="shared" si="1"/>
        <v>9879.66</v>
      </c>
    </row>
    <row r="33" spans="2:14" x14ac:dyDescent="0.2">
      <c r="B33" s="25" t="s">
        <v>72</v>
      </c>
      <c r="C33" s="25" t="s">
        <v>73</v>
      </c>
      <c r="D33" s="25" t="s">
        <v>10</v>
      </c>
      <c r="E33" s="30">
        <v>2000</v>
      </c>
      <c r="F33" s="27">
        <v>9879.66</v>
      </c>
      <c r="G33" s="28">
        <f t="shared" si="2"/>
        <v>1.38</v>
      </c>
      <c r="H33" s="29">
        <v>5.6999000000000001E-2</v>
      </c>
      <c r="I33" s="31"/>
      <c r="K33" s="27">
        <v>9879.66</v>
      </c>
      <c r="L33" s="28">
        <v>1.3766324919202699</v>
      </c>
      <c r="N33" s="11">
        <f t="shared" si="1"/>
        <v>9879.66</v>
      </c>
    </row>
    <row r="34" spans="2:14" x14ac:dyDescent="0.2">
      <c r="B34" s="25" t="s">
        <v>74</v>
      </c>
      <c r="C34" s="25" t="s">
        <v>75</v>
      </c>
      <c r="D34" s="25" t="s">
        <v>10</v>
      </c>
      <c r="E34" s="30">
        <v>1500</v>
      </c>
      <c r="F34" s="27">
        <v>7441.96</v>
      </c>
      <c r="G34" s="28">
        <f t="shared" si="2"/>
        <v>1.04</v>
      </c>
      <c r="H34" s="29">
        <v>5.8101E-2</v>
      </c>
      <c r="I34" s="31"/>
      <c r="K34" s="27">
        <v>7441.9575000000004</v>
      </c>
      <c r="L34" s="28">
        <v>1.0369628608666399</v>
      </c>
      <c r="N34" s="11">
        <f t="shared" si="1"/>
        <v>7441.96</v>
      </c>
    </row>
    <row r="35" spans="2:14" x14ac:dyDescent="0.2">
      <c r="B35" s="25" t="s">
        <v>76</v>
      </c>
      <c r="C35" s="25" t="s">
        <v>77</v>
      </c>
      <c r="D35" s="25" t="s">
        <v>12</v>
      </c>
      <c r="E35" s="30">
        <v>1500</v>
      </c>
      <c r="F35" s="27">
        <v>7409.27</v>
      </c>
      <c r="G35" s="28">
        <f t="shared" si="2"/>
        <v>1.03</v>
      </c>
      <c r="H35" s="29">
        <v>5.7300999999999998E-2</v>
      </c>
      <c r="I35" s="31"/>
      <c r="K35" s="27">
        <v>7409.2725</v>
      </c>
      <c r="L35" s="28">
        <v>1.03240853075828</v>
      </c>
      <c r="N35" s="11">
        <f t="shared" si="1"/>
        <v>7409.27</v>
      </c>
    </row>
    <row r="36" spans="2:14" x14ac:dyDescent="0.2">
      <c r="B36" s="25" t="s">
        <v>78</v>
      </c>
      <c r="C36" s="25" t="s">
        <v>79</v>
      </c>
      <c r="D36" s="25" t="s">
        <v>10</v>
      </c>
      <c r="E36" s="30">
        <v>1300</v>
      </c>
      <c r="F36" s="27">
        <v>6412.65</v>
      </c>
      <c r="G36" s="28">
        <f t="shared" si="2"/>
        <v>0.89</v>
      </c>
      <c r="H36" s="29">
        <v>5.7817E-2</v>
      </c>
      <c r="I36" s="31"/>
      <c r="K36" s="27">
        <v>6412.6464999999998</v>
      </c>
      <c r="L36" s="28">
        <v>0.89353859658113699</v>
      </c>
      <c r="N36" s="11">
        <f t="shared" si="1"/>
        <v>6412.65</v>
      </c>
    </row>
    <row r="37" spans="2:14" x14ac:dyDescent="0.2">
      <c r="B37" s="25" t="s">
        <v>80</v>
      </c>
      <c r="C37" s="25" t="s">
        <v>81</v>
      </c>
      <c r="D37" s="25" t="s">
        <v>10</v>
      </c>
      <c r="E37" s="30">
        <v>1000</v>
      </c>
      <c r="F37" s="27">
        <v>4950.01</v>
      </c>
      <c r="G37" s="28">
        <f t="shared" si="2"/>
        <v>0.69</v>
      </c>
      <c r="H37" s="29">
        <v>5.7602E-2</v>
      </c>
      <c r="I37" s="31"/>
      <c r="K37" s="27">
        <v>4950.0050000000001</v>
      </c>
      <c r="L37" s="28">
        <v>0.68973403114761</v>
      </c>
      <c r="N37" s="11">
        <f t="shared" si="1"/>
        <v>4950.01</v>
      </c>
    </row>
    <row r="38" spans="2:14" x14ac:dyDescent="0.2">
      <c r="B38" s="25" t="s">
        <v>82</v>
      </c>
      <c r="C38" s="25" t="s">
        <v>83</v>
      </c>
      <c r="D38" s="25" t="s">
        <v>10</v>
      </c>
      <c r="E38" s="30">
        <v>1000</v>
      </c>
      <c r="F38" s="27">
        <v>4948.9799999999996</v>
      </c>
      <c r="G38" s="28">
        <f t="shared" si="2"/>
        <v>0.69</v>
      </c>
      <c r="H38" s="29">
        <v>5.7898999999999999E-2</v>
      </c>
      <c r="I38" s="31"/>
      <c r="K38" s="27">
        <v>4948.9750000000004</v>
      </c>
      <c r="L38" s="28">
        <v>0.68959051087801804</v>
      </c>
      <c r="N38" s="11">
        <f t="shared" si="1"/>
        <v>4948.9799999999996</v>
      </c>
    </row>
    <row r="39" spans="2:14" x14ac:dyDescent="0.2">
      <c r="B39" s="25" t="s">
        <v>84</v>
      </c>
      <c r="C39" s="25" t="s">
        <v>85</v>
      </c>
      <c r="D39" s="25" t="s">
        <v>10</v>
      </c>
      <c r="E39" s="30">
        <v>1000</v>
      </c>
      <c r="F39" s="27">
        <v>4944.6000000000004</v>
      </c>
      <c r="G39" s="28">
        <f t="shared" si="2"/>
        <v>0.69</v>
      </c>
      <c r="H39" s="29">
        <v>5.7598999999999997E-2</v>
      </c>
      <c r="I39" s="31"/>
      <c r="K39" s="27">
        <v>4944.6000000000004</v>
      </c>
      <c r="L39" s="28">
        <v>0.68898089808242102</v>
      </c>
      <c r="N39" s="11">
        <f t="shared" si="1"/>
        <v>4944.6000000000004</v>
      </c>
    </row>
    <row r="40" spans="2:14" x14ac:dyDescent="0.2">
      <c r="B40" s="25" t="s">
        <v>86</v>
      </c>
      <c r="C40" s="25" t="s">
        <v>87</v>
      </c>
      <c r="D40" s="25" t="s">
        <v>10</v>
      </c>
      <c r="E40" s="30">
        <v>1000</v>
      </c>
      <c r="F40" s="27">
        <v>4940.2299999999996</v>
      </c>
      <c r="G40" s="28">
        <f t="shared" si="2"/>
        <v>0.69</v>
      </c>
      <c r="H40" s="29">
        <v>5.7350999999999999E-2</v>
      </c>
      <c r="I40" s="31"/>
      <c r="K40" s="27">
        <v>4940.2299999999996</v>
      </c>
      <c r="L40" s="28">
        <v>0.68837198198716099</v>
      </c>
      <c r="N40" s="11">
        <f t="shared" si="1"/>
        <v>4940.2299999999996</v>
      </c>
    </row>
    <row r="41" spans="2:14" x14ac:dyDescent="0.2">
      <c r="B41" s="25" t="s">
        <v>88</v>
      </c>
      <c r="C41" s="25" t="s">
        <v>89</v>
      </c>
      <c r="D41" s="25" t="s">
        <v>10</v>
      </c>
      <c r="E41" s="30">
        <v>600</v>
      </c>
      <c r="F41" s="27">
        <v>2969.67</v>
      </c>
      <c r="G41" s="28">
        <f t="shared" si="2"/>
        <v>0.41</v>
      </c>
      <c r="H41" s="29">
        <v>5.8247E-2</v>
      </c>
      <c r="I41" s="31"/>
      <c r="K41" s="27">
        <v>2969.67</v>
      </c>
      <c r="L41" s="28">
        <v>0.413794018446067</v>
      </c>
      <c r="N41" s="11">
        <f t="shared" si="1"/>
        <v>2969.67</v>
      </c>
    </row>
    <row r="42" spans="2:14" x14ac:dyDescent="0.2">
      <c r="B42" s="25" t="s">
        <v>90</v>
      </c>
      <c r="C42" s="25" t="s">
        <v>91</v>
      </c>
      <c r="D42" s="25" t="s">
        <v>10</v>
      </c>
      <c r="E42" s="30">
        <v>500</v>
      </c>
      <c r="F42" s="27">
        <v>2466.87</v>
      </c>
      <c r="G42" s="28">
        <f t="shared" si="2"/>
        <v>0.34</v>
      </c>
      <c r="H42" s="29">
        <v>5.6999000000000001E-2</v>
      </c>
      <c r="I42" s="31"/>
      <c r="K42" s="27">
        <v>2466.87</v>
      </c>
      <c r="L42" s="28">
        <v>0.34373383247433198</v>
      </c>
      <c r="N42" s="11">
        <f t="shared" si="1"/>
        <v>2466.87</v>
      </c>
    </row>
    <row r="43" spans="2:14" x14ac:dyDescent="0.2">
      <c r="B43" s="24" t="s">
        <v>13</v>
      </c>
      <c r="C43" s="24"/>
      <c r="D43" s="24"/>
      <c r="E43" s="32"/>
      <c r="F43" s="33">
        <f>SUM(F16:F42)</f>
        <v>303964.38999999996</v>
      </c>
      <c r="G43" s="34">
        <f>SUM(G16:G42)</f>
        <v>42.349999999999994</v>
      </c>
      <c r="H43" s="35"/>
      <c r="I43" s="35"/>
      <c r="K43" s="33">
        <v>303964.38649999991</v>
      </c>
      <c r="L43" s="34">
        <v>42.354418152295843</v>
      </c>
      <c r="N43" s="11"/>
    </row>
    <row r="44" spans="2:14" x14ac:dyDescent="0.2">
      <c r="B44" s="24" t="s">
        <v>14</v>
      </c>
      <c r="C44" s="25"/>
      <c r="D44" s="25"/>
      <c r="E44" s="26"/>
      <c r="F44" s="27"/>
      <c r="G44" s="28"/>
      <c r="H44" s="29"/>
      <c r="I44" s="29"/>
      <c r="K44" s="27"/>
      <c r="L44" s="28"/>
      <c r="N44" s="11"/>
    </row>
    <row r="45" spans="2:14" x14ac:dyDescent="0.2">
      <c r="B45" s="25" t="s">
        <v>92</v>
      </c>
      <c r="C45" s="25" t="s">
        <v>93</v>
      </c>
      <c r="D45" s="25" t="s">
        <v>10</v>
      </c>
      <c r="E45" s="30">
        <v>8000</v>
      </c>
      <c r="F45" s="27">
        <f>39350.88-0.02</f>
        <v>39350.86</v>
      </c>
      <c r="G45" s="28">
        <f>ROUND(F45/$F$75*100,2)+0.01</f>
        <v>5.49</v>
      </c>
      <c r="H45" s="29">
        <v>6.6900000000000001E-2</v>
      </c>
      <c r="I45" s="31"/>
      <c r="K45" s="27">
        <v>39350.879999999997</v>
      </c>
      <c r="L45" s="28">
        <v>5.48315427794636</v>
      </c>
      <c r="N45" s="11">
        <f t="shared" si="1"/>
        <v>39350.86</v>
      </c>
    </row>
    <row r="46" spans="2:14" x14ac:dyDescent="0.2">
      <c r="B46" s="25" t="s">
        <v>94</v>
      </c>
      <c r="C46" s="25" t="s">
        <v>95</v>
      </c>
      <c r="D46" s="25" t="s">
        <v>10</v>
      </c>
      <c r="E46" s="30">
        <v>6000</v>
      </c>
      <c r="F46" s="27">
        <v>29887.89</v>
      </c>
      <c r="G46" s="28">
        <f t="shared" ref="G46:G58" si="3">ROUND(F46/$F$75*100,2)</f>
        <v>4.16</v>
      </c>
      <c r="H46" s="29">
        <v>5.9526999999999997E-2</v>
      </c>
      <c r="I46" s="31"/>
      <c r="K46" s="27">
        <v>29887.89</v>
      </c>
      <c r="L46" s="28">
        <v>4.1645806119784403</v>
      </c>
      <c r="N46" s="11">
        <f t="shared" si="1"/>
        <v>29887.89</v>
      </c>
    </row>
    <row r="47" spans="2:14" x14ac:dyDescent="0.2">
      <c r="B47" s="25" t="s">
        <v>96</v>
      </c>
      <c r="C47" s="25" t="s">
        <v>97</v>
      </c>
      <c r="D47" s="25" t="s">
        <v>10</v>
      </c>
      <c r="E47" s="30">
        <v>5000</v>
      </c>
      <c r="F47" s="27">
        <v>24750.3</v>
      </c>
      <c r="G47" s="28">
        <f t="shared" si="3"/>
        <v>3.45</v>
      </c>
      <c r="H47" s="29">
        <v>5.8451000000000003E-2</v>
      </c>
      <c r="I47" s="31"/>
      <c r="K47" s="27">
        <v>24750.3</v>
      </c>
      <c r="L47" s="28">
        <v>3.4487084742566299</v>
      </c>
      <c r="N47" s="11">
        <f t="shared" si="1"/>
        <v>24750.3</v>
      </c>
    </row>
    <row r="48" spans="2:14" x14ac:dyDescent="0.2">
      <c r="B48" s="25" t="s">
        <v>98</v>
      </c>
      <c r="C48" s="25" t="s">
        <v>99</v>
      </c>
      <c r="D48" s="25" t="s">
        <v>10</v>
      </c>
      <c r="E48" s="30">
        <v>4000</v>
      </c>
      <c r="F48" s="27">
        <v>19924.68</v>
      </c>
      <c r="G48" s="28">
        <f t="shared" si="3"/>
        <v>2.78</v>
      </c>
      <c r="H48" s="29">
        <v>5.9998999999999997E-2</v>
      </c>
      <c r="I48" s="31"/>
      <c r="K48" s="27">
        <v>19924.68</v>
      </c>
      <c r="L48" s="28">
        <v>2.7763062574131099</v>
      </c>
      <c r="N48" s="11">
        <f t="shared" si="1"/>
        <v>19924.68</v>
      </c>
    </row>
    <row r="49" spans="2:14" x14ac:dyDescent="0.2">
      <c r="B49" s="25" t="s">
        <v>100</v>
      </c>
      <c r="C49" s="25" t="s">
        <v>101</v>
      </c>
      <c r="D49" s="25" t="s">
        <v>10</v>
      </c>
      <c r="E49" s="30">
        <v>4000</v>
      </c>
      <c r="F49" s="27">
        <v>19683</v>
      </c>
      <c r="G49" s="28">
        <f t="shared" si="3"/>
        <v>2.74</v>
      </c>
      <c r="H49" s="29">
        <v>6.6049999999999998E-2</v>
      </c>
      <c r="I49" s="31"/>
      <c r="K49" s="27">
        <v>19683</v>
      </c>
      <c r="L49" s="28">
        <v>2.74263054988397</v>
      </c>
      <c r="N49" s="11">
        <f t="shared" si="1"/>
        <v>19683</v>
      </c>
    </row>
    <row r="50" spans="2:14" x14ac:dyDescent="0.2">
      <c r="B50" s="25" t="s">
        <v>102</v>
      </c>
      <c r="C50" s="25" t="s">
        <v>103</v>
      </c>
      <c r="D50" s="25" t="s">
        <v>10</v>
      </c>
      <c r="E50" s="30">
        <v>3900</v>
      </c>
      <c r="F50" s="27">
        <v>19457.919999999998</v>
      </c>
      <c r="G50" s="28">
        <f t="shared" si="3"/>
        <v>2.71</v>
      </c>
      <c r="H50" s="29">
        <v>6.5795999999999993E-2</v>
      </c>
      <c r="I50" s="31"/>
      <c r="K50" s="27">
        <v>19457.919000000002</v>
      </c>
      <c r="L50" s="28">
        <v>2.7112677481363501</v>
      </c>
      <c r="N50" s="11">
        <f t="shared" si="1"/>
        <v>19457.919999999998</v>
      </c>
    </row>
    <row r="51" spans="2:14" x14ac:dyDescent="0.2">
      <c r="B51" s="25" t="s">
        <v>104</v>
      </c>
      <c r="C51" s="25" t="s">
        <v>105</v>
      </c>
      <c r="D51" s="25" t="s">
        <v>10</v>
      </c>
      <c r="E51" s="30">
        <v>3500</v>
      </c>
      <c r="F51" s="27">
        <v>17256.439999999999</v>
      </c>
      <c r="G51" s="28">
        <f t="shared" si="3"/>
        <v>2.4</v>
      </c>
      <c r="H51" s="29">
        <v>6.6050999999999999E-2</v>
      </c>
      <c r="I51" s="31"/>
      <c r="K51" s="27">
        <v>17256.435000000001</v>
      </c>
      <c r="L51" s="28">
        <v>2.40451281883285</v>
      </c>
      <c r="N51" s="11">
        <f t="shared" si="1"/>
        <v>17256.439999999999</v>
      </c>
    </row>
    <row r="52" spans="2:14" x14ac:dyDescent="0.2">
      <c r="B52" s="25" t="s">
        <v>106</v>
      </c>
      <c r="C52" s="25" t="s">
        <v>107</v>
      </c>
      <c r="D52" s="25" t="s">
        <v>10</v>
      </c>
      <c r="E52" s="30">
        <v>3000</v>
      </c>
      <c r="F52" s="27">
        <v>14928.5</v>
      </c>
      <c r="G52" s="28">
        <f t="shared" si="3"/>
        <v>2.08</v>
      </c>
      <c r="H52" s="29">
        <v>6.7249000000000003E-2</v>
      </c>
      <c r="I52" s="31"/>
      <c r="K52" s="27">
        <v>14928.495000000001</v>
      </c>
      <c r="L52" s="28">
        <v>2.0801375019453401</v>
      </c>
      <c r="N52" s="11">
        <f t="shared" si="1"/>
        <v>14928.5</v>
      </c>
    </row>
    <row r="53" spans="2:14" x14ac:dyDescent="0.2">
      <c r="B53" s="25" t="s">
        <v>108</v>
      </c>
      <c r="C53" s="25" t="s">
        <v>109</v>
      </c>
      <c r="D53" s="25" t="s">
        <v>10</v>
      </c>
      <c r="E53" s="30">
        <v>2000</v>
      </c>
      <c r="F53" s="27">
        <v>9864.14</v>
      </c>
      <c r="G53" s="28">
        <f t="shared" si="3"/>
        <v>1.37</v>
      </c>
      <c r="H53" s="29">
        <v>6.615E-2</v>
      </c>
      <c r="I53" s="31"/>
      <c r="K53" s="27">
        <v>9864.14</v>
      </c>
      <c r="L53" s="28">
        <v>1.37446993407166</v>
      </c>
      <c r="N53" s="11">
        <f t="shared" si="1"/>
        <v>9864.14</v>
      </c>
    </row>
    <row r="54" spans="2:14" x14ac:dyDescent="0.2">
      <c r="B54" s="25" t="s">
        <v>110</v>
      </c>
      <c r="C54" s="25" t="s">
        <v>111</v>
      </c>
      <c r="D54" s="25" t="s">
        <v>12</v>
      </c>
      <c r="E54" s="30">
        <v>1000</v>
      </c>
      <c r="F54" s="27">
        <v>4976.32</v>
      </c>
      <c r="G54" s="28">
        <f t="shared" si="3"/>
        <v>0.69</v>
      </c>
      <c r="H54" s="29">
        <v>6.6803000000000001E-2</v>
      </c>
      <c r="I54" s="31"/>
      <c r="K54" s="27">
        <v>4976.32</v>
      </c>
      <c r="L54" s="28">
        <v>0.69340076502558601</v>
      </c>
      <c r="N54" s="11">
        <f t="shared" si="1"/>
        <v>4976.32</v>
      </c>
    </row>
    <row r="55" spans="2:14" x14ac:dyDescent="0.2">
      <c r="B55" s="25" t="s">
        <v>112</v>
      </c>
      <c r="C55" s="25" t="s">
        <v>113</v>
      </c>
      <c r="D55" s="25" t="s">
        <v>10</v>
      </c>
      <c r="E55" s="30">
        <v>1000</v>
      </c>
      <c r="F55" s="27">
        <v>4942.67</v>
      </c>
      <c r="G55" s="28">
        <f t="shared" si="3"/>
        <v>0.69</v>
      </c>
      <c r="H55" s="29">
        <v>6.6151000000000001E-2</v>
      </c>
      <c r="I55" s="31"/>
      <c r="K55" s="27">
        <v>4942.67</v>
      </c>
      <c r="L55" s="28">
        <v>0.68871197175202004</v>
      </c>
      <c r="N55" s="11">
        <f t="shared" si="1"/>
        <v>4942.67</v>
      </c>
    </row>
    <row r="56" spans="2:14" x14ac:dyDescent="0.2">
      <c r="B56" s="25" t="s">
        <v>114</v>
      </c>
      <c r="C56" s="25" t="s">
        <v>115</v>
      </c>
      <c r="D56" s="25" t="s">
        <v>10</v>
      </c>
      <c r="E56" s="30">
        <v>1000</v>
      </c>
      <c r="F56" s="27">
        <v>4938.22</v>
      </c>
      <c r="G56" s="28">
        <f t="shared" si="3"/>
        <v>0.69</v>
      </c>
      <c r="H56" s="29">
        <v>5.7801999999999999E-2</v>
      </c>
      <c r="I56" s="31"/>
      <c r="K56" s="27">
        <v>4938.22</v>
      </c>
      <c r="L56" s="28">
        <v>0.68809190845135504</v>
      </c>
      <c r="N56" s="11">
        <f t="shared" si="1"/>
        <v>4938.22</v>
      </c>
    </row>
    <row r="57" spans="2:14" x14ac:dyDescent="0.2">
      <c r="B57" s="25" t="s">
        <v>116</v>
      </c>
      <c r="C57" s="25" t="s">
        <v>117</v>
      </c>
      <c r="D57" s="25" t="s">
        <v>10</v>
      </c>
      <c r="E57" s="30">
        <v>1000</v>
      </c>
      <c r="F57" s="27">
        <v>4937.37</v>
      </c>
      <c r="G57" s="28">
        <f t="shared" si="3"/>
        <v>0.69</v>
      </c>
      <c r="H57" s="29">
        <v>6.6147999999999998E-2</v>
      </c>
      <c r="I57" s="31"/>
      <c r="K57" s="27">
        <v>4937.3649999999998</v>
      </c>
      <c r="L57" s="28">
        <v>0.68797277269358703</v>
      </c>
      <c r="N57" s="11">
        <f t="shared" si="1"/>
        <v>4937.37</v>
      </c>
    </row>
    <row r="58" spans="2:14" x14ac:dyDescent="0.2">
      <c r="B58" s="25" t="s">
        <v>118</v>
      </c>
      <c r="C58" s="25" t="s">
        <v>119</v>
      </c>
      <c r="D58" s="25" t="s">
        <v>10</v>
      </c>
      <c r="E58" s="30">
        <v>1000</v>
      </c>
      <c r="F58" s="27">
        <v>4932.5200000000004</v>
      </c>
      <c r="G58" s="28">
        <f t="shared" si="3"/>
        <v>0.69</v>
      </c>
      <c r="H58" s="29">
        <v>6.4850000000000005E-2</v>
      </c>
      <c r="I58" s="31"/>
      <c r="K58" s="27">
        <v>4932.5200000000004</v>
      </c>
      <c r="L58" s="28">
        <v>0.68729767006623399</v>
      </c>
      <c r="N58" s="11">
        <f t="shared" si="1"/>
        <v>4932.5200000000004</v>
      </c>
    </row>
    <row r="59" spans="2:14" x14ac:dyDescent="0.2">
      <c r="B59" s="24" t="s">
        <v>13</v>
      </c>
      <c r="C59" s="24"/>
      <c r="D59" s="24"/>
      <c r="E59" s="32"/>
      <c r="F59" s="33">
        <f>SUM(F44:F58)</f>
        <v>219830.83000000005</v>
      </c>
      <c r="G59" s="34">
        <f>SUM(G44:G58)</f>
        <v>30.63000000000001</v>
      </c>
      <c r="H59" s="35"/>
      <c r="I59" s="35"/>
      <c r="K59" s="33">
        <v>219830.834</v>
      </c>
      <c r="L59" s="34">
        <v>30.631243262453491</v>
      </c>
      <c r="N59" s="11"/>
    </row>
    <row r="60" spans="2:14" x14ac:dyDescent="0.2">
      <c r="B60" s="24" t="s">
        <v>15</v>
      </c>
      <c r="C60" s="25"/>
      <c r="D60" s="25"/>
      <c r="E60" s="26"/>
      <c r="F60" s="27"/>
      <c r="G60" s="28"/>
      <c r="H60" s="29"/>
      <c r="I60" s="29"/>
      <c r="K60" s="27"/>
      <c r="L60" s="28"/>
      <c r="N60" s="11"/>
    </row>
    <row r="61" spans="2:14" x14ac:dyDescent="0.2">
      <c r="B61" s="25" t="s">
        <v>120</v>
      </c>
      <c r="C61" s="25" t="s">
        <v>121</v>
      </c>
      <c r="D61" s="25" t="s">
        <v>129</v>
      </c>
      <c r="E61" s="30">
        <v>33500000</v>
      </c>
      <c r="F61" s="27">
        <f>33322.52-0.01</f>
        <v>33322.509999999995</v>
      </c>
      <c r="G61" s="28">
        <f>ROUND(F61/$F$75*100,2)+0.01</f>
        <v>4.6499999999999995</v>
      </c>
      <c r="H61" s="29">
        <v>5.4002000000000001E-2</v>
      </c>
      <c r="I61" s="31"/>
      <c r="K61" s="27">
        <v>33322.517</v>
      </c>
      <c r="L61" s="28">
        <v>4.6431617702193799</v>
      </c>
      <c r="N61" s="11">
        <f t="shared" si="1"/>
        <v>33322.51</v>
      </c>
    </row>
    <row r="62" spans="2:14" x14ac:dyDescent="0.2">
      <c r="B62" s="25" t="s">
        <v>122</v>
      </c>
      <c r="C62" s="25" t="s">
        <v>123</v>
      </c>
      <c r="D62" s="25" t="s">
        <v>129</v>
      </c>
      <c r="E62" s="30">
        <v>30000000</v>
      </c>
      <c r="F62" s="27">
        <v>29871.84</v>
      </c>
      <c r="G62" s="28">
        <f t="shared" ref="G62:G64" si="4">ROUND(F62/$F$75*100,2)</f>
        <v>4.16</v>
      </c>
      <c r="H62" s="29">
        <v>5.3998999999999998E-2</v>
      </c>
      <c r="I62" s="31"/>
      <c r="K62" s="27">
        <v>29871.84</v>
      </c>
      <c r="L62" s="28">
        <v>4.1623442038940199</v>
      </c>
      <c r="N62" s="11">
        <f t="shared" si="1"/>
        <v>29871.84</v>
      </c>
    </row>
    <row r="63" spans="2:14" x14ac:dyDescent="0.2">
      <c r="B63" s="25" t="s">
        <v>23</v>
      </c>
      <c r="C63" s="25" t="s">
        <v>24</v>
      </c>
      <c r="D63" s="25" t="s">
        <v>129</v>
      </c>
      <c r="E63" s="30">
        <v>27000000</v>
      </c>
      <c r="F63" s="27">
        <v>26912.82</v>
      </c>
      <c r="G63" s="28">
        <f t="shared" si="4"/>
        <v>3.75</v>
      </c>
      <c r="H63" s="29">
        <v>5.3746000000000002E-2</v>
      </c>
      <c r="I63" s="31"/>
      <c r="K63" s="27">
        <v>26912.816999999999</v>
      </c>
      <c r="L63" s="28">
        <v>3.75003373914732</v>
      </c>
      <c r="N63" s="11">
        <f t="shared" si="1"/>
        <v>26912.82</v>
      </c>
    </row>
    <row r="64" spans="2:14" x14ac:dyDescent="0.2">
      <c r="B64" s="25" t="s">
        <v>124</v>
      </c>
      <c r="C64" s="25" t="s">
        <v>125</v>
      </c>
      <c r="D64" s="25" t="s">
        <v>129</v>
      </c>
      <c r="E64" s="30">
        <v>5000000</v>
      </c>
      <c r="F64" s="27">
        <v>4963.1400000000003</v>
      </c>
      <c r="G64" s="28">
        <f t="shared" si="4"/>
        <v>0.69</v>
      </c>
      <c r="H64" s="29">
        <v>5.4219000000000003E-2</v>
      </c>
      <c r="I64" s="31"/>
      <c r="K64" s="27">
        <v>4963.1400000000003</v>
      </c>
      <c r="L64" s="28">
        <v>0.691564262935078</v>
      </c>
      <c r="N64" s="11">
        <f t="shared" si="1"/>
        <v>4963.1400000000003</v>
      </c>
    </row>
    <row r="65" spans="2:14" x14ac:dyDescent="0.2">
      <c r="B65" s="24" t="s">
        <v>13</v>
      </c>
      <c r="C65" s="24"/>
      <c r="D65" s="24"/>
      <c r="E65" s="32"/>
      <c r="F65" s="36">
        <f>SUM(F60:F64)</f>
        <v>95070.309999999983</v>
      </c>
      <c r="G65" s="37">
        <f>SUM(G60:G64)</f>
        <v>13.249999999999998</v>
      </c>
      <c r="H65" s="35"/>
      <c r="I65" s="35"/>
      <c r="K65" s="36">
        <v>95070.313999999998</v>
      </c>
      <c r="L65" s="37">
        <v>13.247103976195797</v>
      </c>
      <c r="N65" s="11"/>
    </row>
    <row r="66" spans="2:14" x14ac:dyDescent="0.2">
      <c r="B66" s="38" t="s">
        <v>16</v>
      </c>
      <c r="C66" s="38"/>
      <c r="D66" s="38"/>
      <c r="E66" s="39"/>
      <c r="F66" s="40">
        <f>+F43+F59+F65</f>
        <v>618865.52999999991</v>
      </c>
      <c r="G66" s="41">
        <f>+G43+G59+G65</f>
        <v>86.23</v>
      </c>
      <c r="H66" s="35"/>
      <c r="I66" s="35"/>
      <c r="K66" s="40">
        <v>618865.53449999995</v>
      </c>
      <c r="L66" s="41">
        <v>86.232765390945133</v>
      </c>
      <c r="N66" s="11"/>
    </row>
    <row r="67" spans="2:14" x14ac:dyDescent="0.2">
      <c r="B67" s="24" t="s">
        <v>126</v>
      </c>
      <c r="C67" s="25"/>
      <c r="D67" s="25"/>
      <c r="E67" s="26"/>
      <c r="F67" s="27"/>
      <c r="G67" s="28"/>
      <c r="H67" s="29"/>
      <c r="I67" s="29"/>
      <c r="K67" s="27"/>
      <c r="L67" s="28"/>
      <c r="N67" s="11"/>
    </row>
    <row r="68" spans="2:14" x14ac:dyDescent="0.2">
      <c r="B68" s="25" t="s">
        <v>127</v>
      </c>
      <c r="C68" s="25" t="s">
        <v>128</v>
      </c>
      <c r="D68" s="25" t="s">
        <v>129</v>
      </c>
      <c r="E68" s="30">
        <v>5000000</v>
      </c>
      <c r="F68" s="27">
        <v>5018.4399999999996</v>
      </c>
      <c r="G68" s="28">
        <f t="shared" ref="G68:G69" si="5">ROUND(F68/$F$75*100,2)</f>
        <v>0.7</v>
      </c>
      <c r="H68" s="29">
        <v>5.5448499999999998E-2</v>
      </c>
      <c r="I68" s="31"/>
      <c r="K68" s="27">
        <v>5018.4350000000004</v>
      </c>
      <c r="L68" s="28">
        <v>0.69926907197109001</v>
      </c>
      <c r="N68" s="11">
        <f t="shared" si="1"/>
        <v>5018.4399999999996</v>
      </c>
    </row>
    <row r="69" spans="2:14" x14ac:dyDescent="0.2">
      <c r="B69" s="25" t="s">
        <v>130</v>
      </c>
      <c r="C69" s="25" t="s">
        <v>131</v>
      </c>
      <c r="D69" s="25" t="s">
        <v>129</v>
      </c>
      <c r="E69" s="30">
        <v>3500000</v>
      </c>
      <c r="F69" s="27">
        <v>3516.31</v>
      </c>
      <c r="G69" s="28">
        <f t="shared" si="5"/>
        <v>0.49</v>
      </c>
      <c r="H69" s="29">
        <v>5.57005E-2</v>
      </c>
      <c r="I69" s="31"/>
      <c r="K69" s="27">
        <v>3516.31</v>
      </c>
      <c r="L69" s="28">
        <v>0.48996287297985602</v>
      </c>
      <c r="N69" s="11">
        <f t="shared" si="1"/>
        <v>3516.31</v>
      </c>
    </row>
    <row r="70" spans="2:14" x14ac:dyDescent="0.2">
      <c r="B70" s="24" t="s">
        <v>16</v>
      </c>
      <c r="C70" s="24"/>
      <c r="D70" s="24"/>
      <c r="E70" s="32"/>
      <c r="F70" s="33">
        <f>SUM(F68:F69)</f>
        <v>8534.75</v>
      </c>
      <c r="G70" s="34">
        <f>SUM(G68:G69)</f>
        <v>1.19</v>
      </c>
      <c r="H70" s="35"/>
      <c r="I70" s="35"/>
      <c r="K70" s="33">
        <v>8534.7450000000008</v>
      </c>
      <c r="L70" s="34">
        <v>1.1892319449509461</v>
      </c>
      <c r="N70" s="11"/>
    </row>
    <row r="71" spans="2:14" x14ac:dyDescent="0.2">
      <c r="B71" s="24"/>
      <c r="C71" s="25"/>
      <c r="D71" s="25"/>
      <c r="E71" s="26"/>
      <c r="F71" s="27"/>
      <c r="G71" s="28"/>
      <c r="H71" s="29"/>
      <c r="I71" s="29"/>
      <c r="K71" s="27"/>
      <c r="L71" s="28"/>
      <c r="N71" s="11"/>
    </row>
    <row r="72" spans="2:14" x14ac:dyDescent="0.2">
      <c r="B72" s="24" t="s">
        <v>17</v>
      </c>
      <c r="C72" s="24"/>
      <c r="D72" s="24"/>
      <c r="E72" s="32"/>
      <c r="F72" s="33">
        <v>53171.93</v>
      </c>
      <c r="G72" s="34">
        <f t="shared" ref="G72" si="6">ROUND(F72/$F$75*100,2)</f>
        <v>7.41</v>
      </c>
      <c r="H72" s="42">
        <v>5.4942360000000003E-2</v>
      </c>
      <c r="I72" s="42"/>
      <c r="K72" s="33">
        <v>53171.933409999998</v>
      </c>
      <c r="L72" s="34">
        <v>7.4089807939166903</v>
      </c>
      <c r="N72" s="11">
        <f t="shared" ref="N72:N75" si="7">ROUND(F72,2)</f>
        <v>53171.93</v>
      </c>
    </row>
    <row r="73" spans="2:14" x14ac:dyDescent="0.2">
      <c r="B73" s="25"/>
      <c r="C73" s="25"/>
      <c r="D73" s="25"/>
      <c r="E73" s="26"/>
      <c r="F73" s="27"/>
      <c r="G73" s="28"/>
      <c r="H73" s="29"/>
      <c r="I73" s="29"/>
      <c r="K73" s="27"/>
      <c r="L73" s="28"/>
      <c r="N73" s="11"/>
    </row>
    <row r="74" spans="2:14" x14ac:dyDescent="0.2">
      <c r="B74" s="48" t="s">
        <v>19</v>
      </c>
      <c r="C74" s="48"/>
      <c r="D74" s="48"/>
      <c r="E74" s="49"/>
      <c r="F74" s="33">
        <f>F75-(F11+F43+F59+F65+F70+F72)</f>
        <v>2518.0300000000279</v>
      </c>
      <c r="G74" s="34">
        <f>G75-(G11+G43+G59+G65+G70+G72)</f>
        <v>0.34999999999999432</v>
      </c>
      <c r="H74" s="35"/>
      <c r="I74" s="35"/>
      <c r="K74" s="33">
        <v>2518.0281490000198</v>
      </c>
      <c r="L74" s="34">
        <v>0.35086221241249405</v>
      </c>
      <c r="N74" s="11">
        <f t="shared" si="7"/>
        <v>2518.0300000000002</v>
      </c>
    </row>
    <row r="75" spans="2:14" x14ac:dyDescent="0.2">
      <c r="B75" s="43" t="s">
        <v>18</v>
      </c>
      <c r="C75" s="43"/>
      <c r="D75" s="43"/>
      <c r="E75" s="44"/>
      <c r="F75" s="45">
        <v>717668.66</v>
      </c>
      <c r="G75" s="46">
        <v>100</v>
      </c>
      <c r="H75" s="47"/>
      <c r="I75" s="47"/>
      <c r="K75" s="45">
        <v>717668.66305900004</v>
      </c>
      <c r="L75" s="46">
        <v>100</v>
      </c>
      <c r="N75" s="11">
        <f t="shared" si="7"/>
        <v>717668.66</v>
      </c>
    </row>
    <row r="77" spans="2:14" x14ac:dyDescent="0.2">
      <c r="B77" s="17" t="s">
        <v>21</v>
      </c>
    </row>
    <row r="78" spans="2:14" ht="39.950000000000003" customHeight="1" x14ac:dyDescent="0.2">
      <c r="B78" s="74" t="s">
        <v>22</v>
      </c>
      <c r="C78" s="74"/>
      <c r="D78" s="74"/>
      <c r="E78" s="74"/>
      <c r="F78" s="74"/>
      <c r="G78" s="74"/>
      <c r="H78" s="74"/>
      <c r="I78" s="74"/>
    </row>
    <row r="79" spans="2:14" s="63" customFormat="1" x14ac:dyDescent="0.2">
      <c r="B79" s="62"/>
      <c r="C79" s="62"/>
      <c r="D79" s="62"/>
      <c r="E79" s="62"/>
      <c r="F79" s="62"/>
      <c r="G79" s="62"/>
      <c r="H79" s="62"/>
      <c r="I79" s="62"/>
    </row>
    <row r="80" spans="2:14" s="63" customFormat="1" x14ac:dyDescent="0.2">
      <c r="B80" s="62" t="s">
        <v>136</v>
      </c>
      <c r="C80" s="64"/>
      <c r="D80" s="64"/>
      <c r="E80" s="64"/>
      <c r="F80" s="62"/>
      <c r="G80" s="62"/>
      <c r="H80" s="62"/>
      <c r="I80" s="62"/>
    </row>
    <row r="81" spans="2:9" s="63" customFormat="1" x14ac:dyDescent="0.2">
      <c r="B81" s="62"/>
      <c r="C81" s="64"/>
      <c r="D81" s="64"/>
      <c r="E81" s="64"/>
      <c r="F81" s="62"/>
      <c r="G81" s="62"/>
      <c r="H81" s="62"/>
      <c r="I81" s="62"/>
    </row>
    <row r="82" spans="2:9" s="63" customFormat="1" x14ac:dyDescent="0.2">
      <c r="B82" s="67" t="s">
        <v>137</v>
      </c>
      <c r="C82" s="64"/>
      <c r="D82" s="64"/>
      <c r="E82" s="64"/>
      <c r="F82" s="62"/>
      <c r="G82" s="62"/>
      <c r="H82" s="62"/>
      <c r="I82" s="62"/>
    </row>
    <row r="83" spans="2:9" s="63" customFormat="1" x14ac:dyDescent="0.2">
      <c r="B83" s="67" t="s">
        <v>138</v>
      </c>
      <c r="C83" s="64"/>
      <c r="D83" s="64"/>
      <c r="E83" s="64"/>
      <c r="F83" s="62"/>
      <c r="G83" s="62"/>
      <c r="H83" s="62"/>
      <c r="I83" s="62"/>
    </row>
    <row r="84" spans="2:9" s="63" customFormat="1" x14ac:dyDescent="0.2">
      <c r="B84" s="62"/>
      <c r="C84" s="64"/>
      <c r="D84" s="64"/>
      <c r="E84" s="64"/>
      <c r="F84" s="62"/>
      <c r="G84" s="62"/>
      <c r="H84" s="62"/>
      <c r="I84" s="62"/>
    </row>
    <row r="85" spans="2:9" s="63" customFormat="1" x14ac:dyDescent="0.2">
      <c r="B85" s="65" t="s">
        <v>139</v>
      </c>
      <c r="C85" s="69" t="s">
        <v>148</v>
      </c>
      <c r="D85" s="69" t="s">
        <v>141</v>
      </c>
      <c r="E85" s="64"/>
      <c r="F85" s="62"/>
      <c r="G85" s="62"/>
      <c r="H85" s="62"/>
      <c r="I85" s="62"/>
    </row>
    <row r="86" spans="2:9" s="63" customFormat="1" x14ac:dyDescent="0.2">
      <c r="B86" s="66" t="s">
        <v>140</v>
      </c>
      <c r="C86" s="68" t="s">
        <v>142</v>
      </c>
      <c r="D86" s="66">
        <v>1014.1481</v>
      </c>
      <c r="E86" s="64"/>
      <c r="F86" s="62"/>
      <c r="G86" s="62"/>
      <c r="H86" s="62"/>
      <c r="I86" s="62"/>
    </row>
    <row r="87" spans="2:9" s="63" customFormat="1" x14ac:dyDescent="0.2">
      <c r="B87" s="62"/>
      <c r="C87" s="64"/>
      <c r="D87" s="64"/>
      <c r="E87" s="64"/>
      <c r="F87" s="62"/>
      <c r="G87" s="62"/>
      <c r="H87" s="62"/>
      <c r="I87" s="62"/>
    </row>
    <row r="88" spans="2:9" s="63" customFormat="1" x14ac:dyDescent="0.2">
      <c r="B88" s="67" t="s">
        <v>149</v>
      </c>
      <c r="C88" s="71"/>
      <c r="D88" s="71"/>
      <c r="E88" s="71"/>
      <c r="F88" s="62"/>
      <c r="G88" s="62"/>
      <c r="H88" s="62"/>
      <c r="I88" s="62"/>
    </row>
    <row r="89" spans="2:9" s="63" customFormat="1" x14ac:dyDescent="0.2">
      <c r="B89" s="62"/>
      <c r="C89" s="71"/>
      <c r="D89" s="71"/>
      <c r="E89" s="71"/>
      <c r="F89" s="62"/>
      <c r="G89" s="62"/>
      <c r="H89" s="62"/>
      <c r="I89" s="62"/>
    </row>
    <row r="90" spans="2:9" s="63" customFormat="1" x14ac:dyDescent="0.2">
      <c r="B90" s="67" t="s">
        <v>144</v>
      </c>
      <c r="C90" s="64"/>
      <c r="D90" s="64"/>
      <c r="E90" s="64"/>
      <c r="F90" s="62"/>
      <c r="G90" s="62"/>
      <c r="H90" s="62"/>
      <c r="I90" s="62"/>
    </row>
    <row r="91" spans="2:9" s="63" customFormat="1" x14ac:dyDescent="0.2">
      <c r="B91" s="67" t="s">
        <v>143</v>
      </c>
      <c r="C91" s="64"/>
      <c r="D91" s="64"/>
      <c r="E91" s="64"/>
      <c r="F91" s="62"/>
      <c r="G91" s="62"/>
      <c r="H91" s="62"/>
      <c r="I91" s="62"/>
    </row>
    <row r="92" spans="2:9" s="63" customFormat="1" x14ac:dyDescent="0.2">
      <c r="B92" s="67" t="s">
        <v>145</v>
      </c>
      <c r="C92" s="64"/>
      <c r="D92" s="64"/>
      <c r="E92" s="64"/>
      <c r="F92" s="62"/>
      <c r="G92" s="62"/>
      <c r="H92" s="62"/>
      <c r="I92" s="62"/>
    </row>
    <row r="93" spans="2:9" s="63" customFormat="1" x14ac:dyDescent="0.2">
      <c r="B93" s="70" t="s">
        <v>147</v>
      </c>
      <c r="C93" s="64"/>
      <c r="D93" s="64"/>
      <c r="E93" s="64"/>
      <c r="F93" s="62"/>
      <c r="G93" s="62"/>
      <c r="H93" s="62"/>
      <c r="I93" s="62"/>
    </row>
    <row r="94" spans="2:9" s="63" customFormat="1" x14ac:dyDescent="0.2">
      <c r="B94" s="67" t="s">
        <v>146</v>
      </c>
      <c r="C94" s="64"/>
      <c r="D94" s="64"/>
      <c r="E94" s="64"/>
      <c r="F94" s="62"/>
      <c r="G94" s="62"/>
      <c r="H94" s="62"/>
      <c r="I94" s="62"/>
    </row>
    <row r="95" spans="2:9" s="63" customFormat="1" x14ac:dyDescent="0.2">
      <c r="B95" s="67"/>
      <c r="C95" s="64"/>
      <c r="D95" s="64"/>
      <c r="E95" s="64"/>
      <c r="F95" s="62"/>
      <c r="G95" s="62"/>
      <c r="H95" s="62"/>
      <c r="I95" s="62"/>
    </row>
    <row r="96" spans="2:9" x14ac:dyDescent="0.2">
      <c r="B96" s="17" t="s">
        <v>132</v>
      </c>
      <c r="E96" s="8"/>
      <c r="G96" s="60"/>
    </row>
    <row r="97" spans="2:7" x14ac:dyDescent="0.2">
      <c r="B97" s="17"/>
      <c r="C97" s="17"/>
      <c r="D97" s="59"/>
      <c r="E97" s="17"/>
      <c r="G97" s="60"/>
    </row>
    <row r="98" spans="2:7" x14ac:dyDescent="0.2">
      <c r="D98" s="61"/>
      <c r="E98" s="61"/>
      <c r="G98" s="60"/>
    </row>
    <row r="99" spans="2:7" x14ac:dyDescent="0.2">
      <c r="E99" s="8"/>
      <c r="G99" s="60"/>
    </row>
    <row r="100" spans="2:7" x14ac:dyDescent="0.2">
      <c r="E100" s="8"/>
      <c r="G100" s="60"/>
    </row>
    <row r="101" spans="2:7" x14ac:dyDescent="0.2">
      <c r="E101" s="8"/>
      <c r="G101" s="60"/>
    </row>
    <row r="102" spans="2:7" x14ac:dyDescent="0.2">
      <c r="E102" s="8"/>
      <c r="G102" s="60"/>
    </row>
    <row r="103" spans="2:7" x14ac:dyDescent="0.2">
      <c r="E103" s="8"/>
      <c r="G103" s="60"/>
    </row>
    <row r="104" spans="2:7" x14ac:dyDescent="0.2">
      <c r="E104" s="8"/>
      <c r="G104" s="60"/>
    </row>
    <row r="105" spans="2:7" x14ac:dyDescent="0.2">
      <c r="E105" s="8"/>
      <c r="G105" s="60"/>
    </row>
    <row r="106" spans="2:7" x14ac:dyDescent="0.2">
      <c r="E106" s="8"/>
      <c r="G106" s="60"/>
    </row>
    <row r="107" spans="2:7" x14ac:dyDescent="0.2">
      <c r="E107" s="8"/>
      <c r="G107" s="60"/>
    </row>
    <row r="108" spans="2:7" x14ac:dyDescent="0.2">
      <c r="E108" s="8"/>
      <c r="G108" s="60"/>
    </row>
    <row r="109" spans="2:7" x14ac:dyDescent="0.2">
      <c r="E109" s="8"/>
      <c r="G109" s="60"/>
    </row>
    <row r="110" spans="2:7" x14ac:dyDescent="0.2">
      <c r="E110" s="8"/>
      <c r="G110" s="60"/>
    </row>
    <row r="111" spans="2:7" x14ac:dyDescent="0.2">
      <c r="E111" s="8"/>
      <c r="G111" s="60"/>
    </row>
    <row r="112" spans="2:7" x14ac:dyDescent="0.2">
      <c r="E112" s="8"/>
      <c r="G112" s="60"/>
    </row>
    <row r="113" spans="2:7" x14ac:dyDescent="0.2">
      <c r="E113" s="8"/>
      <c r="G113" s="60"/>
    </row>
    <row r="114" spans="2:7" x14ac:dyDescent="0.2">
      <c r="E114" s="8"/>
      <c r="G114" s="60"/>
    </row>
    <row r="115" spans="2:7" x14ac:dyDescent="0.2">
      <c r="E115" s="8"/>
      <c r="G115" s="60"/>
    </row>
    <row r="116" spans="2:7" x14ac:dyDescent="0.2">
      <c r="E116" s="8"/>
      <c r="G116" s="60"/>
    </row>
    <row r="117" spans="2:7" x14ac:dyDescent="0.2">
      <c r="B117" s="17" t="s">
        <v>133</v>
      </c>
      <c r="E117" s="8"/>
      <c r="G117" s="60"/>
    </row>
    <row r="118" spans="2:7" x14ac:dyDescent="0.2">
      <c r="B118" s="17" t="s">
        <v>134</v>
      </c>
      <c r="E118" s="8"/>
      <c r="G118" s="60"/>
    </row>
    <row r="119" spans="2:7" x14ac:dyDescent="0.2">
      <c r="E119" s="8"/>
      <c r="G119" s="60"/>
    </row>
    <row r="120" spans="2:7" x14ac:dyDescent="0.2">
      <c r="E120" s="8"/>
      <c r="G120" s="60"/>
    </row>
    <row r="121" spans="2:7" x14ac:dyDescent="0.2">
      <c r="E121" s="8"/>
      <c r="G121" s="60"/>
    </row>
    <row r="122" spans="2:7" x14ac:dyDescent="0.2">
      <c r="E122" s="8"/>
      <c r="G122" s="60"/>
    </row>
    <row r="123" spans="2:7" x14ac:dyDescent="0.2">
      <c r="E123" s="8"/>
      <c r="G123" s="60"/>
    </row>
    <row r="124" spans="2:7" x14ac:dyDescent="0.2">
      <c r="E124" s="8"/>
      <c r="G124" s="60"/>
    </row>
    <row r="125" spans="2:7" x14ac:dyDescent="0.2">
      <c r="E125" s="8"/>
      <c r="G125" s="60"/>
    </row>
    <row r="126" spans="2:7" x14ac:dyDescent="0.2">
      <c r="E126" s="8"/>
      <c r="G126" s="60"/>
    </row>
    <row r="127" spans="2:7" x14ac:dyDescent="0.2">
      <c r="E127" s="8"/>
      <c r="G127" s="60"/>
    </row>
    <row r="128" spans="2:7" x14ac:dyDescent="0.2">
      <c r="E128" s="8"/>
      <c r="G128" s="60"/>
    </row>
    <row r="129" spans="5:7" x14ac:dyDescent="0.2">
      <c r="E129" s="8"/>
      <c r="G129" s="60"/>
    </row>
    <row r="130" spans="5:7" x14ac:dyDescent="0.2">
      <c r="E130" s="8"/>
      <c r="G130" s="60"/>
    </row>
    <row r="131" spans="5:7" x14ac:dyDescent="0.2">
      <c r="E131" s="8"/>
      <c r="G131" s="60"/>
    </row>
    <row r="132" spans="5:7" x14ac:dyDescent="0.2">
      <c r="E132" s="8"/>
      <c r="G132" s="60"/>
    </row>
    <row r="133" spans="5:7" x14ac:dyDescent="0.2">
      <c r="E133" s="8"/>
      <c r="G133" s="60"/>
    </row>
    <row r="134" spans="5:7" x14ac:dyDescent="0.2">
      <c r="E134" s="8"/>
      <c r="G134" s="60"/>
    </row>
    <row r="135" spans="5:7" x14ac:dyDescent="0.2">
      <c r="E135" s="8"/>
      <c r="G135" s="60"/>
    </row>
    <row r="136" spans="5:7" x14ac:dyDescent="0.2">
      <c r="E136" s="8"/>
      <c r="G136" s="60"/>
    </row>
    <row r="137" spans="5:7" x14ac:dyDescent="0.2">
      <c r="E137" s="8"/>
      <c r="G137" s="60"/>
    </row>
    <row r="138" spans="5:7" x14ac:dyDescent="0.2">
      <c r="E138" s="8"/>
      <c r="G138" s="60"/>
    </row>
    <row r="139" spans="5:7" x14ac:dyDescent="0.2">
      <c r="E139" s="8"/>
      <c r="G139" s="60"/>
    </row>
    <row r="140" spans="5:7" x14ac:dyDescent="0.2">
      <c r="E140" s="8"/>
      <c r="G140" s="60"/>
    </row>
    <row r="141" spans="5:7" x14ac:dyDescent="0.2">
      <c r="E141" s="8"/>
      <c r="G141" s="60"/>
    </row>
    <row r="142" spans="5:7" x14ac:dyDescent="0.2">
      <c r="E142" s="8"/>
      <c r="G142" s="60"/>
    </row>
    <row r="143" spans="5:7" x14ac:dyDescent="0.2">
      <c r="E143" s="8"/>
      <c r="G143" s="60"/>
    </row>
    <row r="144" spans="5:7" x14ac:dyDescent="0.2">
      <c r="E144" s="8"/>
      <c r="G144" s="60"/>
    </row>
    <row r="145" spans="5:7" x14ac:dyDescent="0.2">
      <c r="E145" s="8"/>
      <c r="G145" s="60"/>
    </row>
    <row r="146" spans="5:7" x14ac:dyDescent="0.2">
      <c r="E146" s="8"/>
      <c r="G146" s="60"/>
    </row>
    <row r="147" spans="5:7" x14ac:dyDescent="0.2">
      <c r="E147" s="8"/>
      <c r="G147" s="60"/>
    </row>
    <row r="148" spans="5:7" x14ac:dyDescent="0.2">
      <c r="E148" s="8"/>
      <c r="G148" s="60"/>
    </row>
    <row r="149" spans="5:7" x14ac:dyDescent="0.2">
      <c r="E149" s="8"/>
      <c r="G149" s="60"/>
    </row>
    <row r="150" spans="5:7" x14ac:dyDescent="0.2">
      <c r="E150" s="8"/>
      <c r="G150" s="60"/>
    </row>
    <row r="151" spans="5:7" x14ac:dyDescent="0.2">
      <c r="E151" s="8"/>
      <c r="G151" s="60"/>
    </row>
    <row r="152" spans="5:7" x14ac:dyDescent="0.2">
      <c r="E152" s="8"/>
      <c r="G152" s="60"/>
    </row>
    <row r="153" spans="5:7" x14ac:dyDescent="0.2">
      <c r="E153" s="8"/>
      <c r="G153" s="60"/>
    </row>
    <row r="154" spans="5:7" x14ac:dyDescent="0.2">
      <c r="E154" s="8"/>
      <c r="G154" s="60"/>
    </row>
    <row r="155" spans="5:7" x14ac:dyDescent="0.2">
      <c r="E155" s="8"/>
      <c r="G155" s="60"/>
    </row>
    <row r="156" spans="5:7" x14ac:dyDescent="0.2">
      <c r="E156" s="8"/>
      <c r="G156" s="60"/>
    </row>
    <row r="157" spans="5:7" x14ac:dyDescent="0.2">
      <c r="E157" s="8"/>
      <c r="G157" s="60"/>
    </row>
    <row r="158" spans="5:7" x14ac:dyDescent="0.2">
      <c r="E158" s="8"/>
      <c r="G158" s="60"/>
    </row>
    <row r="159" spans="5:7" x14ac:dyDescent="0.2">
      <c r="E159" s="8"/>
      <c r="G159" s="60"/>
    </row>
    <row r="160" spans="5:7" x14ac:dyDescent="0.2">
      <c r="E160" s="8"/>
      <c r="G160" s="60"/>
    </row>
    <row r="161" spans="5:7" x14ac:dyDescent="0.2">
      <c r="E161" s="8"/>
      <c r="G161" s="60"/>
    </row>
    <row r="162" spans="5:7" x14ac:dyDescent="0.2">
      <c r="E162" s="8"/>
      <c r="G162" s="60"/>
    </row>
    <row r="163" spans="5:7" x14ac:dyDescent="0.2">
      <c r="E163" s="8"/>
      <c r="G163" s="60"/>
    </row>
    <row r="164" spans="5:7" x14ac:dyDescent="0.2">
      <c r="E164" s="8"/>
      <c r="G164" s="60"/>
    </row>
    <row r="165" spans="5:7" x14ac:dyDescent="0.2">
      <c r="E165" s="8"/>
      <c r="G165" s="60"/>
    </row>
    <row r="166" spans="5:7" x14ac:dyDescent="0.2">
      <c r="E166" s="8"/>
      <c r="G166" s="60"/>
    </row>
    <row r="167" spans="5:7" x14ac:dyDescent="0.2">
      <c r="E167" s="8"/>
      <c r="G167" s="60"/>
    </row>
    <row r="168" spans="5:7" x14ac:dyDescent="0.2">
      <c r="E168" s="8"/>
      <c r="G168" s="60"/>
    </row>
    <row r="169" spans="5:7" x14ac:dyDescent="0.2">
      <c r="E169" s="8"/>
      <c r="G169" s="60"/>
    </row>
    <row r="170" spans="5:7" x14ac:dyDescent="0.2">
      <c r="E170" s="8"/>
      <c r="G170" s="60"/>
    </row>
    <row r="171" spans="5:7" x14ac:dyDescent="0.2">
      <c r="E171" s="8"/>
      <c r="G171" s="60"/>
    </row>
    <row r="172" spans="5:7" x14ac:dyDescent="0.2">
      <c r="E172" s="8"/>
      <c r="G172" s="60"/>
    </row>
    <row r="173" spans="5:7" x14ac:dyDescent="0.2">
      <c r="E173" s="8"/>
      <c r="G173" s="60"/>
    </row>
    <row r="174" spans="5:7" x14ac:dyDescent="0.2">
      <c r="E174" s="8"/>
      <c r="G174" s="60"/>
    </row>
    <row r="175" spans="5:7" x14ac:dyDescent="0.2">
      <c r="E175" s="8"/>
      <c r="G175" s="60"/>
    </row>
    <row r="176" spans="5:7" x14ac:dyDescent="0.2">
      <c r="E176" s="8"/>
      <c r="G176" s="60"/>
    </row>
    <row r="177" spans="5:7" x14ac:dyDescent="0.2">
      <c r="E177" s="8"/>
      <c r="G177" s="60"/>
    </row>
    <row r="178" spans="5:7" x14ac:dyDescent="0.2">
      <c r="E178" s="8"/>
      <c r="G178" s="60"/>
    </row>
    <row r="179" spans="5:7" x14ac:dyDescent="0.2">
      <c r="E179" s="8"/>
      <c r="G179" s="60"/>
    </row>
    <row r="180" spans="5:7" x14ac:dyDescent="0.2">
      <c r="E180" s="8"/>
      <c r="G180" s="60"/>
    </row>
    <row r="181" spans="5:7" x14ac:dyDescent="0.2">
      <c r="E181" s="8"/>
      <c r="G181" s="60"/>
    </row>
    <row r="182" spans="5:7" x14ac:dyDescent="0.2">
      <c r="E182" s="8"/>
      <c r="G182" s="60"/>
    </row>
    <row r="183" spans="5:7" x14ac:dyDescent="0.2">
      <c r="E183" s="8"/>
      <c r="G183" s="60"/>
    </row>
    <row r="184" spans="5:7" x14ac:dyDescent="0.2">
      <c r="E184" s="8"/>
      <c r="G184" s="60"/>
    </row>
    <row r="185" spans="5:7" x14ac:dyDescent="0.2">
      <c r="E185" s="8"/>
      <c r="G185" s="60"/>
    </row>
    <row r="186" spans="5:7" x14ac:dyDescent="0.2">
      <c r="E186" s="8"/>
      <c r="G186" s="60"/>
    </row>
    <row r="187" spans="5:7" x14ac:dyDescent="0.2">
      <c r="E187" s="8"/>
      <c r="G187" s="60"/>
    </row>
    <row r="188" spans="5:7" x14ac:dyDescent="0.2">
      <c r="E188" s="8"/>
      <c r="G188" s="60"/>
    </row>
    <row r="189" spans="5:7" x14ac:dyDescent="0.2">
      <c r="E189" s="8"/>
      <c r="G189" s="60"/>
    </row>
    <row r="190" spans="5:7" x14ac:dyDescent="0.2">
      <c r="E190" s="8"/>
      <c r="G190" s="60"/>
    </row>
    <row r="191" spans="5:7" x14ac:dyDescent="0.2">
      <c r="E191" s="8"/>
      <c r="G191" s="60"/>
    </row>
    <row r="192" spans="5:7" x14ac:dyDescent="0.2">
      <c r="E192" s="8"/>
      <c r="G192" s="60"/>
    </row>
    <row r="193" spans="5:7" x14ac:dyDescent="0.2">
      <c r="E193" s="8"/>
      <c r="G193" s="60"/>
    </row>
    <row r="194" spans="5:7" x14ac:dyDescent="0.2">
      <c r="E194" s="8"/>
      <c r="G194" s="60"/>
    </row>
    <row r="195" spans="5:7" x14ac:dyDescent="0.2">
      <c r="E195" s="8"/>
      <c r="G195" s="60"/>
    </row>
    <row r="196" spans="5:7" x14ac:dyDescent="0.2">
      <c r="E196" s="8"/>
      <c r="G196" s="60"/>
    </row>
    <row r="197" spans="5:7" x14ac:dyDescent="0.2">
      <c r="E197" s="8"/>
      <c r="G197" s="60"/>
    </row>
    <row r="198" spans="5:7" x14ac:dyDescent="0.2">
      <c r="E198" s="8"/>
      <c r="G198" s="60"/>
    </row>
    <row r="199" spans="5:7" x14ac:dyDescent="0.2">
      <c r="E199" s="8"/>
      <c r="G199" s="60"/>
    </row>
    <row r="200" spans="5:7" x14ac:dyDescent="0.2">
      <c r="E200" s="8"/>
      <c r="G200" s="60"/>
    </row>
    <row r="201" spans="5:7" x14ac:dyDescent="0.2">
      <c r="E201" s="8"/>
      <c r="G201" s="60"/>
    </row>
    <row r="202" spans="5:7" x14ac:dyDescent="0.2">
      <c r="E202" s="8"/>
      <c r="G202" s="60"/>
    </row>
    <row r="203" spans="5:7" x14ac:dyDescent="0.2">
      <c r="E203" s="8"/>
      <c r="G203" s="60"/>
    </row>
    <row r="204" spans="5:7" x14ac:dyDescent="0.2">
      <c r="E204" s="8"/>
      <c r="G204" s="60"/>
    </row>
    <row r="205" spans="5:7" x14ac:dyDescent="0.2">
      <c r="E205" s="8"/>
      <c r="G205" s="60"/>
    </row>
    <row r="206" spans="5:7" x14ac:dyDescent="0.2">
      <c r="E206" s="8"/>
      <c r="G206" s="60"/>
    </row>
    <row r="207" spans="5:7" x14ac:dyDescent="0.2">
      <c r="E207" s="8"/>
      <c r="G207" s="60"/>
    </row>
    <row r="208" spans="5:7" x14ac:dyDescent="0.2">
      <c r="E208" s="8"/>
      <c r="G208" s="60"/>
    </row>
    <row r="209" spans="5:7" x14ac:dyDescent="0.2">
      <c r="E209" s="8"/>
      <c r="G209" s="60"/>
    </row>
    <row r="210" spans="5:7" x14ac:dyDescent="0.2">
      <c r="E210" s="8"/>
      <c r="G210" s="60"/>
    </row>
    <row r="211" spans="5:7" x14ac:dyDescent="0.2">
      <c r="E211" s="8"/>
      <c r="G211" s="60"/>
    </row>
    <row r="212" spans="5:7" x14ac:dyDescent="0.2">
      <c r="E212" s="8"/>
      <c r="G212" s="60"/>
    </row>
    <row r="213" spans="5:7" x14ac:dyDescent="0.2">
      <c r="E213" s="8"/>
      <c r="G213" s="60"/>
    </row>
    <row r="214" spans="5:7" x14ac:dyDescent="0.2">
      <c r="E214" s="8"/>
      <c r="G214" s="60"/>
    </row>
    <row r="215" spans="5:7" x14ac:dyDescent="0.2">
      <c r="E215" s="8"/>
      <c r="G215" s="60"/>
    </row>
    <row r="216" spans="5:7" x14ac:dyDescent="0.2">
      <c r="E216" s="8"/>
      <c r="G216" s="60"/>
    </row>
    <row r="217" spans="5:7" x14ac:dyDescent="0.2">
      <c r="E217" s="8"/>
      <c r="G217" s="60"/>
    </row>
    <row r="218" spans="5:7" x14ac:dyDescent="0.2">
      <c r="E218" s="8"/>
      <c r="G218" s="60"/>
    </row>
    <row r="219" spans="5:7" x14ac:dyDescent="0.2">
      <c r="E219" s="8"/>
      <c r="G219" s="60"/>
    </row>
    <row r="220" spans="5:7" x14ac:dyDescent="0.2">
      <c r="E220" s="8"/>
      <c r="G220" s="60"/>
    </row>
    <row r="221" spans="5:7" x14ac:dyDescent="0.2">
      <c r="E221" s="8"/>
      <c r="G221" s="60"/>
    </row>
    <row r="222" spans="5:7" x14ac:dyDescent="0.2">
      <c r="E222" s="8"/>
      <c r="G222" s="60"/>
    </row>
    <row r="223" spans="5:7" x14ac:dyDescent="0.2">
      <c r="E223" s="8"/>
      <c r="G223" s="60"/>
    </row>
    <row r="224" spans="5:7" x14ac:dyDescent="0.2">
      <c r="E224" s="8"/>
      <c r="G224" s="60"/>
    </row>
    <row r="225" spans="5:7" x14ac:dyDescent="0.2">
      <c r="E225" s="8"/>
      <c r="G225" s="60"/>
    </row>
    <row r="226" spans="5:7" x14ac:dyDescent="0.2">
      <c r="E226" s="8"/>
      <c r="G226" s="60"/>
    </row>
    <row r="227" spans="5:7" x14ac:dyDescent="0.2">
      <c r="E227" s="8"/>
      <c r="G227" s="60"/>
    </row>
    <row r="228" spans="5:7" x14ac:dyDescent="0.2">
      <c r="E228" s="8"/>
      <c r="G228" s="60"/>
    </row>
    <row r="229" spans="5:7" x14ac:dyDescent="0.2">
      <c r="E229" s="8"/>
      <c r="G229" s="60"/>
    </row>
    <row r="230" spans="5:7" x14ac:dyDescent="0.2">
      <c r="E230" s="8"/>
      <c r="G230" s="60"/>
    </row>
    <row r="231" spans="5:7" x14ac:dyDescent="0.2">
      <c r="E231" s="8"/>
      <c r="G231" s="60"/>
    </row>
    <row r="232" spans="5:7" x14ac:dyDescent="0.2">
      <c r="E232" s="8"/>
      <c r="G232" s="60"/>
    </row>
    <row r="233" spans="5:7" x14ac:dyDescent="0.2">
      <c r="E233" s="8"/>
      <c r="G233" s="60"/>
    </row>
    <row r="234" spans="5:7" x14ac:dyDescent="0.2">
      <c r="E234" s="8"/>
      <c r="G234" s="60"/>
    </row>
    <row r="235" spans="5:7" x14ac:dyDescent="0.2">
      <c r="E235" s="8"/>
      <c r="G235" s="60"/>
    </row>
    <row r="236" spans="5:7" x14ac:dyDescent="0.2">
      <c r="E236" s="8"/>
      <c r="G236" s="60"/>
    </row>
    <row r="237" spans="5:7" x14ac:dyDescent="0.2">
      <c r="E237" s="8"/>
      <c r="G237" s="60"/>
    </row>
    <row r="238" spans="5:7" x14ac:dyDescent="0.2">
      <c r="E238" s="8"/>
      <c r="G238" s="60"/>
    </row>
    <row r="239" spans="5:7" x14ac:dyDescent="0.2">
      <c r="E239" s="8"/>
      <c r="G239" s="60"/>
    </row>
    <row r="240" spans="5:7" x14ac:dyDescent="0.2">
      <c r="E240" s="8"/>
      <c r="G240" s="60"/>
    </row>
    <row r="241" spans="5:7" x14ac:dyDescent="0.2">
      <c r="E241" s="8"/>
      <c r="G241" s="60"/>
    </row>
    <row r="242" spans="5:7" x14ac:dyDescent="0.2">
      <c r="E242" s="8"/>
      <c r="G242" s="60"/>
    </row>
    <row r="243" spans="5:7" x14ac:dyDescent="0.2">
      <c r="E243" s="8"/>
      <c r="G243" s="60"/>
    </row>
    <row r="244" spans="5:7" x14ac:dyDescent="0.2">
      <c r="E244" s="8"/>
      <c r="G244" s="60"/>
    </row>
    <row r="245" spans="5:7" x14ac:dyDescent="0.2">
      <c r="E245" s="8"/>
      <c r="G245" s="60"/>
    </row>
    <row r="246" spans="5:7" x14ac:dyDescent="0.2">
      <c r="E246" s="8"/>
      <c r="G246" s="60"/>
    </row>
    <row r="247" spans="5:7" x14ac:dyDescent="0.2">
      <c r="E247" s="8"/>
      <c r="G247" s="60"/>
    </row>
    <row r="248" spans="5:7" x14ac:dyDescent="0.2">
      <c r="E248" s="8"/>
      <c r="G248" s="60"/>
    </row>
    <row r="249" spans="5:7" x14ac:dyDescent="0.2">
      <c r="E249" s="8"/>
      <c r="G249" s="60"/>
    </row>
    <row r="250" spans="5:7" x14ac:dyDescent="0.2">
      <c r="E250" s="8"/>
      <c r="G250" s="60"/>
    </row>
    <row r="251" spans="5:7" x14ac:dyDescent="0.2">
      <c r="E251" s="8"/>
      <c r="G251" s="60"/>
    </row>
    <row r="252" spans="5:7" x14ac:dyDescent="0.2">
      <c r="E252" s="8"/>
      <c r="G252" s="60"/>
    </row>
    <row r="253" spans="5:7" x14ac:dyDescent="0.2">
      <c r="E253" s="8"/>
      <c r="G253" s="60"/>
    </row>
    <row r="254" spans="5:7" x14ac:dyDescent="0.2">
      <c r="E254" s="8"/>
      <c r="G254" s="60"/>
    </row>
    <row r="255" spans="5:7" x14ac:dyDescent="0.2">
      <c r="E255" s="8"/>
      <c r="G255" s="60"/>
    </row>
    <row r="256" spans="5:7" x14ac:dyDescent="0.2">
      <c r="E256" s="8"/>
      <c r="G256" s="60"/>
    </row>
    <row r="257" spans="5:7" x14ac:dyDescent="0.2">
      <c r="E257" s="8"/>
      <c r="G257" s="60"/>
    </row>
    <row r="258" spans="5:7" x14ac:dyDescent="0.2">
      <c r="E258" s="8"/>
      <c r="G258" s="60"/>
    </row>
    <row r="259" spans="5:7" x14ac:dyDescent="0.2">
      <c r="E259" s="8"/>
      <c r="G259" s="60"/>
    </row>
    <row r="260" spans="5:7" x14ac:dyDescent="0.2">
      <c r="E260" s="8"/>
      <c r="G260" s="60"/>
    </row>
    <row r="261" spans="5:7" x14ac:dyDescent="0.2">
      <c r="E261" s="8"/>
      <c r="G261" s="60"/>
    </row>
    <row r="262" spans="5:7" x14ac:dyDescent="0.2">
      <c r="E262" s="8"/>
      <c r="G262" s="60"/>
    </row>
    <row r="263" spans="5:7" x14ac:dyDescent="0.2">
      <c r="E263" s="8"/>
      <c r="G263" s="60"/>
    </row>
    <row r="264" spans="5:7" x14ac:dyDescent="0.2">
      <c r="E264" s="8"/>
      <c r="G264" s="60"/>
    </row>
    <row r="265" spans="5:7" x14ac:dyDescent="0.2">
      <c r="E265" s="8"/>
      <c r="G265" s="60"/>
    </row>
    <row r="266" spans="5:7" x14ac:dyDescent="0.2">
      <c r="E266" s="8"/>
      <c r="G266" s="60"/>
    </row>
    <row r="267" spans="5:7" x14ac:dyDescent="0.2">
      <c r="E267" s="8"/>
      <c r="G267" s="60"/>
    </row>
    <row r="268" spans="5:7" x14ac:dyDescent="0.2">
      <c r="E268" s="8"/>
      <c r="G268" s="60"/>
    </row>
    <row r="269" spans="5:7" x14ac:dyDescent="0.2">
      <c r="E269" s="8"/>
      <c r="G269" s="60"/>
    </row>
    <row r="270" spans="5:7" x14ac:dyDescent="0.2">
      <c r="E270" s="8"/>
      <c r="G270" s="60"/>
    </row>
    <row r="271" spans="5:7" x14ac:dyDescent="0.2">
      <c r="E271" s="8"/>
      <c r="G271" s="60"/>
    </row>
    <row r="272" spans="5:7" x14ac:dyDescent="0.2">
      <c r="E272" s="8"/>
      <c r="G272" s="60"/>
    </row>
    <row r="273" spans="5:7" x14ac:dyDescent="0.2">
      <c r="E273" s="8"/>
      <c r="G273" s="60"/>
    </row>
    <row r="274" spans="5:7" x14ac:dyDescent="0.2">
      <c r="E274" s="8"/>
      <c r="G274" s="60"/>
    </row>
    <row r="275" spans="5:7" x14ac:dyDescent="0.2">
      <c r="E275" s="8"/>
      <c r="G275" s="60"/>
    </row>
    <row r="276" spans="5:7" x14ac:dyDescent="0.2">
      <c r="E276" s="8"/>
      <c r="G276" s="60"/>
    </row>
    <row r="277" spans="5:7" x14ac:dyDescent="0.2">
      <c r="E277" s="8"/>
      <c r="G277" s="60"/>
    </row>
    <row r="278" spans="5:7" x14ac:dyDescent="0.2">
      <c r="E278" s="8"/>
      <c r="G278" s="60"/>
    </row>
    <row r="279" spans="5:7" x14ac:dyDescent="0.2">
      <c r="E279" s="8"/>
      <c r="G279" s="60"/>
    </row>
    <row r="280" spans="5:7" x14ac:dyDescent="0.2">
      <c r="E280" s="8"/>
      <c r="G280" s="60"/>
    </row>
    <row r="281" spans="5:7" x14ac:dyDescent="0.2">
      <c r="E281" s="8"/>
      <c r="G281" s="60"/>
    </row>
    <row r="282" spans="5:7" x14ac:dyDescent="0.2">
      <c r="E282" s="8"/>
      <c r="G282" s="60"/>
    </row>
    <row r="283" spans="5:7" x14ac:dyDescent="0.2">
      <c r="E283" s="8"/>
      <c r="G283" s="60"/>
    </row>
    <row r="284" spans="5:7" x14ac:dyDescent="0.2">
      <c r="E284" s="8"/>
      <c r="G284" s="60"/>
    </row>
    <row r="285" spans="5:7" x14ac:dyDescent="0.2">
      <c r="E285" s="8"/>
      <c r="G285" s="60"/>
    </row>
    <row r="286" spans="5:7" x14ac:dyDescent="0.2">
      <c r="E286" s="8"/>
      <c r="G286" s="60"/>
    </row>
    <row r="287" spans="5:7" x14ac:dyDescent="0.2">
      <c r="E287" s="8"/>
      <c r="G287" s="60"/>
    </row>
    <row r="288" spans="5:7" x14ac:dyDescent="0.2">
      <c r="E288" s="8"/>
      <c r="G288" s="60"/>
    </row>
    <row r="289" spans="5:7" x14ac:dyDescent="0.2">
      <c r="E289" s="8"/>
      <c r="G289" s="60"/>
    </row>
    <row r="290" spans="5:7" x14ac:dyDescent="0.2">
      <c r="E290" s="8"/>
      <c r="G290" s="60"/>
    </row>
    <row r="291" spans="5:7" x14ac:dyDescent="0.2">
      <c r="E291" s="8"/>
      <c r="G291" s="60"/>
    </row>
    <row r="292" spans="5:7" x14ac:dyDescent="0.2">
      <c r="E292" s="8"/>
      <c r="G292" s="60"/>
    </row>
    <row r="293" spans="5:7" x14ac:dyDescent="0.2">
      <c r="E293" s="8"/>
      <c r="G293" s="60"/>
    </row>
    <row r="294" spans="5:7" x14ac:dyDescent="0.2">
      <c r="E294" s="8"/>
      <c r="G294" s="60"/>
    </row>
    <row r="295" spans="5:7" x14ac:dyDescent="0.2">
      <c r="E295" s="8"/>
      <c r="G295" s="60"/>
    </row>
    <row r="296" spans="5:7" x14ac:dyDescent="0.2">
      <c r="E296" s="8"/>
      <c r="G296" s="60"/>
    </row>
    <row r="297" spans="5:7" x14ac:dyDescent="0.2">
      <c r="E297" s="8"/>
      <c r="G297" s="60"/>
    </row>
    <row r="298" spans="5:7" x14ac:dyDescent="0.2">
      <c r="E298" s="8"/>
      <c r="G298" s="60"/>
    </row>
    <row r="299" spans="5:7" x14ac:dyDescent="0.2">
      <c r="E299" s="8"/>
      <c r="G299" s="60"/>
    </row>
    <row r="300" spans="5:7" x14ac:dyDescent="0.2">
      <c r="E300" s="8"/>
      <c r="G300" s="60"/>
    </row>
    <row r="301" spans="5:7" x14ac:dyDescent="0.2">
      <c r="E301" s="8"/>
      <c r="G301" s="60"/>
    </row>
    <row r="302" spans="5:7" x14ac:dyDescent="0.2">
      <c r="E302" s="8"/>
      <c r="G302" s="60"/>
    </row>
    <row r="303" spans="5:7" x14ac:dyDescent="0.2">
      <c r="E303" s="8"/>
      <c r="G303" s="60"/>
    </row>
    <row r="304" spans="5:7" x14ac:dyDescent="0.2">
      <c r="E304" s="8"/>
      <c r="G304" s="60"/>
    </row>
    <row r="305" spans="5:7" x14ac:dyDescent="0.2">
      <c r="E305" s="8"/>
      <c r="G305" s="60"/>
    </row>
    <row r="306" spans="5:7" x14ac:dyDescent="0.2">
      <c r="E306" s="8"/>
      <c r="G306" s="60"/>
    </row>
    <row r="307" spans="5:7" x14ac:dyDescent="0.2">
      <c r="E307" s="8"/>
      <c r="G307" s="60"/>
    </row>
    <row r="308" spans="5:7" x14ac:dyDescent="0.2">
      <c r="E308" s="8"/>
      <c r="G308" s="60"/>
    </row>
    <row r="309" spans="5:7" x14ac:dyDescent="0.2">
      <c r="E309" s="8"/>
      <c r="G309" s="60"/>
    </row>
    <row r="310" spans="5:7" x14ac:dyDescent="0.2">
      <c r="E310" s="8"/>
      <c r="G310" s="60"/>
    </row>
    <row r="311" spans="5:7" x14ac:dyDescent="0.2">
      <c r="E311" s="8"/>
      <c r="G311" s="60"/>
    </row>
    <row r="312" spans="5:7" x14ac:dyDescent="0.2">
      <c r="E312" s="8"/>
      <c r="G312" s="60"/>
    </row>
    <row r="313" spans="5:7" x14ac:dyDescent="0.2">
      <c r="E313" s="8"/>
      <c r="G313" s="60"/>
    </row>
    <row r="314" spans="5:7" x14ac:dyDescent="0.2">
      <c r="E314" s="8"/>
      <c r="G314" s="60"/>
    </row>
    <row r="315" spans="5:7" x14ac:dyDescent="0.2">
      <c r="E315" s="8"/>
      <c r="G315" s="60"/>
    </row>
    <row r="316" spans="5:7" x14ac:dyDescent="0.2">
      <c r="E316" s="8"/>
      <c r="G316" s="60"/>
    </row>
    <row r="317" spans="5:7" x14ac:dyDescent="0.2">
      <c r="E317" s="8"/>
      <c r="G317" s="60"/>
    </row>
    <row r="318" spans="5:7" x14ac:dyDescent="0.2">
      <c r="E318" s="8"/>
      <c r="G318" s="60"/>
    </row>
    <row r="319" spans="5:7" x14ac:dyDescent="0.2">
      <c r="E319" s="8"/>
      <c r="G319" s="60"/>
    </row>
    <row r="320" spans="5:7" x14ac:dyDescent="0.2">
      <c r="E320" s="8"/>
      <c r="G320" s="60"/>
    </row>
    <row r="321" spans="5:7" x14ac:dyDescent="0.2">
      <c r="E321" s="8"/>
      <c r="G321" s="60"/>
    </row>
    <row r="322" spans="5:7" x14ac:dyDescent="0.2">
      <c r="E322" s="8"/>
      <c r="G322" s="60"/>
    </row>
  </sheetData>
  <mergeCells count="2">
    <mergeCell ref="B1:C1"/>
    <mergeCell ref="B78:I78"/>
  </mergeCells>
  <conditionalFormatting sqref="G1:G3 G5:G77 G96:G65552">
    <cfRule type="cellIs" dxfId="1" priority="3" stopIfTrue="1" operator="between">
      <formula>0.009</formula>
      <formula>-0.009</formula>
    </cfRule>
  </conditionalFormatting>
  <conditionalFormatting sqref="L5:L75">
    <cfRule type="cellIs" dxfId="0" priority="1" stopIfTrue="1" operator="between">
      <formula>0.009</formula>
      <formula>-0.009</formula>
    </cfRule>
  </conditionalFormatting>
  <pageMargins left="0.7" right="0.7" top="0.75" bottom="0.75" header="0.3" footer="0.3"/>
  <pageSetup paperSize="9" scale="47" orientation="portrait" r:id="rId1"/>
  <headerFooter>
    <oddFooter>&amp;C&amp;1#&amp;"Calibri"&amp;10&amp;K000000RESTRICTED</oddFooter>
    <evenFooter>&amp;LPUBLIC</evenFooter>
    <firstFooter>&amp;LPUBLIC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JBLF</vt:lpstr>
      <vt:lpstr>JBLF!Print_Area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PUBLIC</cp:keywords>
  <dc:description>PUBLIC</dc:description>
  <cp:lastModifiedBy/>
  <dcterms:created xsi:type="dcterms:W3CDTF">2006-09-16T00:00:00Z</dcterms:created>
  <dcterms:modified xsi:type="dcterms:W3CDTF">2025-10-07T11:57:50Z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Internal</vt:lpwstr>
  </property>
  <property fmtid="{D5CDD505-2E9C-101B-9397-08002B2CF9AE}" pid="3" name="Footers">
    <vt:lpwstr>Footers</vt:lpwstr>
  </property>
  <property fmtid="{D5CDD505-2E9C-101B-9397-08002B2CF9AE}" pid="4" name="MSIP_Label_f851b4f6-a95e-46a7-8457-84c26f440032_Enabled">
    <vt:lpwstr>true</vt:lpwstr>
  </property>
  <property fmtid="{D5CDD505-2E9C-101B-9397-08002B2CF9AE}" pid="5" name="MSIP_Label_f851b4f6-a95e-46a7-8457-84c26f440032_SetDate">
    <vt:lpwstr>2025-10-07T11:56:43Z</vt:lpwstr>
  </property>
  <property fmtid="{D5CDD505-2E9C-101B-9397-08002B2CF9AE}" pid="6" name="MSIP_Label_f851b4f6-a95e-46a7-8457-84c26f440032_Method">
    <vt:lpwstr>Privileged</vt:lpwstr>
  </property>
  <property fmtid="{D5CDD505-2E9C-101B-9397-08002B2CF9AE}" pid="7" name="MSIP_Label_f851b4f6-a95e-46a7-8457-84c26f440032_Name">
    <vt:lpwstr>CLARESTRI</vt:lpwstr>
  </property>
  <property fmtid="{D5CDD505-2E9C-101B-9397-08002B2CF9AE}" pid="8" name="MSIP_Label_f851b4f6-a95e-46a7-8457-84c26f440032_SiteId">
    <vt:lpwstr>e0fd434d-ba64-497b-90d2-859c472e1a92</vt:lpwstr>
  </property>
  <property fmtid="{D5CDD505-2E9C-101B-9397-08002B2CF9AE}" pid="9" name="MSIP_Label_f851b4f6-a95e-46a7-8457-84c26f440032_ActionId">
    <vt:lpwstr>b238fd82-4b36-46fd-9a92-4ef90bbe5034</vt:lpwstr>
  </property>
  <property fmtid="{D5CDD505-2E9C-101B-9397-08002B2CF9AE}" pid="10" name="MSIP_Label_f851b4f6-a95e-46a7-8457-84c26f440032_ContentBits">
    <vt:lpwstr>2</vt:lpwstr>
  </property>
  <property fmtid="{D5CDD505-2E9C-101B-9397-08002B2CF9AE}" pid="11" name="Classification">
    <vt:lpwstr>RESTRICTED</vt:lpwstr>
  </property>
</Properties>
</file>