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8_{563C81E6-9A16-42B5-A161-20FF93A0A23A}" xr6:coauthVersionLast="47" xr6:coauthVersionMax="47" xr10:uidLastSave="{00000000-0000-0000-0000-000000000000}"/>
  <bookViews>
    <workbookView xWindow="-120" yWindow="-120" windowWidth="29040" windowHeight="15720" xr2:uid="{E7CC9A71-ED11-4FE5-B485-F7EF42DA4106}"/>
  </bookViews>
  <sheets>
    <sheet name="JBNNX50" sheetId="8" r:id="rId1"/>
  </sheets>
  <definedNames>
    <definedName name="_xlnm.Print_Area" localSheetId="0">JBNNX50!$B$1:$H$126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8" l="1"/>
  <c r="G64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F7" i="8"/>
  <c r="N7" i="8" s="1"/>
  <c r="N72" i="8"/>
  <c r="N69" i="8"/>
  <c r="N64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A2" i="8"/>
  <c r="G7" i="8" l="1"/>
  <c r="G57" i="8" s="1"/>
  <c r="G60" i="8" s="1"/>
  <c r="G67" i="8"/>
  <c r="F67" i="8"/>
  <c r="G65" i="8"/>
  <c r="F65" i="8"/>
  <c r="F57" i="8"/>
  <c r="F60" i="8" s="1"/>
  <c r="F71" i="8" l="1"/>
  <c r="N71" i="8" s="1"/>
  <c r="G71" i="8"/>
</calcChain>
</file>

<file path=xl/sharedStrings.xml><?xml version="1.0" encoding="utf-8"?>
<sst xmlns="http://schemas.openxmlformats.org/spreadsheetml/2006/main" count="210" uniqueCount="167">
  <si>
    <t>Quantity</t>
  </si>
  <si>
    <t>Market/Fair Value
 (Rs. in Lakhs)</t>
  </si>
  <si>
    <t>% to Net
 Assets</t>
  </si>
  <si>
    <t xml:space="preserve">Yield to Maturity </t>
  </si>
  <si>
    <t xml:space="preserve">Name of the Instrument </t>
  </si>
  <si>
    <t>ISIN</t>
  </si>
  <si>
    <t>JioBlackRock Nifty Next 50 Index Fund</t>
  </si>
  <si>
    <t>CARE A1+</t>
  </si>
  <si>
    <t>Sub Total</t>
  </si>
  <si>
    <t>Total</t>
  </si>
  <si>
    <t>TREPS</t>
  </si>
  <si>
    <t>Grand Total</t>
  </si>
  <si>
    <t>Net Receivables / (Payables)</t>
  </si>
  <si>
    <t xml:space="preserve">Scheme Risk-O-Meter </t>
  </si>
  <si>
    <t>Debt Instruments</t>
  </si>
  <si>
    <t>(a) Listed / awaiting listing on Stock Exchanges</t>
  </si>
  <si>
    <t>Equity &amp; Equity related</t>
  </si>
  <si>
    <t>Banks</t>
  </si>
  <si>
    <t>Petroleum Products</t>
  </si>
  <si>
    <t>IT - Software</t>
  </si>
  <si>
    <t>Automobiles</t>
  </si>
  <si>
    <t>Finance</t>
  </si>
  <si>
    <t>Retailing</t>
  </si>
  <si>
    <t>Pharmaceuticals &amp; Biotechnology</t>
  </si>
  <si>
    <t>Power</t>
  </si>
  <si>
    <t>Cement &amp; Cement Products</t>
  </si>
  <si>
    <t>Aerospace &amp; Defense</t>
  </si>
  <si>
    <t>Ferrous Metals</t>
  </si>
  <si>
    <t>Consumer Durables</t>
  </si>
  <si>
    <t>Non - Ferrous Metals</t>
  </si>
  <si>
    <t>Food Products</t>
  </si>
  <si>
    <t>Insurance</t>
  </si>
  <si>
    <t xml:space="preserve">(b) Unlisted </t>
  </si>
  <si>
    <t>NIL</t>
  </si>
  <si>
    <t>Hindustan Aeronautics Ltd</t>
  </si>
  <si>
    <t>INE066F01020</t>
  </si>
  <si>
    <t>TVS Motor Co Ltd</t>
  </si>
  <si>
    <t>INE494B01023</t>
  </si>
  <si>
    <t>Vedanta Ltd</t>
  </si>
  <si>
    <t>INE205A01025</t>
  </si>
  <si>
    <t>Diversified Metals</t>
  </si>
  <si>
    <t>Divi's Laboratories Ltd</t>
  </si>
  <si>
    <t>INE361B01024</t>
  </si>
  <si>
    <t>Britannia Industries Ltd</t>
  </si>
  <si>
    <t>INE216A01030</t>
  </si>
  <si>
    <t>Cholamandalam Investment and Finance Co Ltd</t>
  </si>
  <si>
    <t>INE121A01024</t>
  </si>
  <si>
    <t>Avenue Supermarts Ltd</t>
  </si>
  <si>
    <t>INE192R01011</t>
  </si>
  <si>
    <t>Bharat Petroleum Corporation Ltd</t>
  </si>
  <si>
    <t>INE029A01011</t>
  </si>
  <si>
    <t>Tata Power Co Ltd</t>
  </si>
  <si>
    <t>INE245A01021</t>
  </si>
  <si>
    <t>Indian Hotels Co Ltd</t>
  </si>
  <si>
    <t>INE053A01029</t>
  </si>
  <si>
    <t>Leisure Services</t>
  </si>
  <si>
    <t>Varun Beverages Ltd</t>
  </si>
  <si>
    <t>INE200M01039</t>
  </si>
  <si>
    <t>Beverages</t>
  </si>
  <si>
    <t>Power Finance Corporation Ltd</t>
  </si>
  <si>
    <t>INE134E01011</t>
  </si>
  <si>
    <t>Adani Power Ltd</t>
  </si>
  <si>
    <t>INE814H01029</t>
  </si>
  <si>
    <t>Indian Oil Corporation Ltd</t>
  </si>
  <si>
    <t>INE242A01010</t>
  </si>
  <si>
    <t>Bajaj Holdings &amp; Investment Ltd</t>
  </si>
  <si>
    <t>INE118A01012</t>
  </si>
  <si>
    <t>Info Edge (India) Ltd</t>
  </si>
  <si>
    <t>INE663F01032</t>
  </si>
  <si>
    <t>CG Power and Industrial Solutions Ltd</t>
  </si>
  <si>
    <t>INE067A01029</t>
  </si>
  <si>
    <t>Electrical Equipment</t>
  </si>
  <si>
    <t>Ltimindtree Ltd</t>
  </si>
  <si>
    <t>INE214T01019</t>
  </si>
  <si>
    <t>Bank of Baroda</t>
  </si>
  <si>
    <t>INE028A01039</t>
  </si>
  <si>
    <t>GAIL (India) Ltd</t>
  </si>
  <si>
    <t>INE129A01019</t>
  </si>
  <si>
    <t>Gas</t>
  </si>
  <si>
    <t>Godrej Consumer Products Ltd</t>
  </si>
  <si>
    <t>INE102D01028</t>
  </si>
  <si>
    <t>Personal Products</t>
  </si>
  <si>
    <t>Samvardhana Motherson International Ltd</t>
  </si>
  <si>
    <t>INE775A01035</t>
  </si>
  <si>
    <t>Auto Components</t>
  </si>
  <si>
    <t>REC Ltd</t>
  </si>
  <si>
    <t>INE020B01018</t>
  </si>
  <si>
    <t>DLF Ltd</t>
  </si>
  <si>
    <t>INE271C01023</t>
  </si>
  <si>
    <t>Realty</t>
  </si>
  <si>
    <t>ICICI Lombard General Insurance Co Ltd</t>
  </si>
  <si>
    <t>INE765G01017</t>
  </si>
  <si>
    <t>Pidilite Industries Ltd</t>
  </si>
  <si>
    <t>INE318A01026</t>
  </si>
  <si>
    <t>Chemicals &amp; Petrochemicals</t>
  </si>
  <si>
    <t>Canara Bank</t>
  </si>
  <si>
    <t>INE476A01022</t>
  </si>
  <si>
    <t>Jindal Steel Ltd</t>
  </si>
  <si>
    <t>INE749A01030</t>
  </si>
  <si>
    <t>Shree Cement Ltd</t>
  </si>
  <si>
    <t>INE070A01015</t>
  </si>
  <si>
    <t>United Spirits Ltd</t>
  </si>
  <si>
    <t>INE854D01024</t>
  </si>
  <si>
    <t>Punjab National Bank</t>
  </si>
  <si>
    <t>INE160A01022</t>
  </si>
  <si>
    <t>Havells India Ltd</t>
  </si>
  <si>
    <t>INE176B01034</t>
  </si>
  <si>
    <t>Torrent Pharmaceuticals Ltd</t>
  </si>
  <si>
    <t>INE685A01028</t>
  </si>
  <si>
    <t>Hyundai Motor India Ltd</t>
  </si>
  <si>
    <t>INE0V6F01027</t>
  </si>
  <si>
    <t>Ambuja Cements Ltd</t>
  </si>
  <si>
    <t>INE079A01024</t>
  </si>
  <si>
    <t>Bosch Ltd</t>
  </si>
  <si>
    <t>INE323A01026</t>
  </si>
  <si>
    <t>Solar Industries India Ltd</t>
  </si>
  <si>
    <t>INE343H01029</t>
  </si>
  <si>
    <t>Lodha Developers Ltd</t>
  </si>
  <si>
    <t>INE670K01029</t>
  </si>
  <si>
    <t>Adani Green Energy Ltd</t>
  </si>
  <si>
    <t>INE364U01010</t>
  </si>
  <si>
    <t>Siemens Energy India ltd</t>
  </si>
  <si>
    <t>INE1NPP01017</t>
  </si>
  <si>
    <t>Adani Energy Solutions Ltd</t>
  </si>
  <si>
    <t>INE931S01010</t>
  </si>
  <si>
    <t>JSW Energy Ltd</t>
  </si>
  <si>
    <t>INE121E01018</t>
  </si>
  <si>
    <t>Siemens Ltd</t>
  </si>
  <si>
    <t>INE003A01024</t>
  </si>
  <si>
    <t>ABB India Ltd</t>
  </si>
  <si>
    <t>INE117A01022</t>
  </si>
  <si>
    <t>Zydus Lifesciences Ltd</t>
  </si>
  <si>
    <t>INE010B01027</t>
  </si>
  <si>
    <t>Indian Railway Finance Corporation Ltd</t>
  </si>
  <si>
    <t>INE053F01010</t>
  </si>
  <si>
    <t>Mazagon Dock Shipbuilders Ltd</t>
  </si>
  <si>
    <t>INE249Z01020</t>
  </si>
  <si>
    <t>Industrial Manufacturing</t>
  </si>
  <si>
    <t>Hindustan Zinc Ltd</t>
  </si>
  <si>
    <t>INE267A01025</t>
  </si>
  <si>
    <t>Life Insurance Corporation Of India</t>
  </si>
  <si>
    <t>INE0J1Y01017</t>
  </si>
  <si>
    <t>Bajaj Housing Finance Ltd</t>
  </si>
  <si>
    <t>INE377Y01014</t>
  </si>
  <si>
    <t>6.00% TVS Motor Co Ltd Cumulative NCRPS (01-Sep-2026) **</t>
  </si>
  <si>
    <t>INE494B04019</t>
  </si>
  <si>
    <t>** Non- Traded Security</t>
  </si>
  <si>
    <t>Rating / Industry Classification</t>
  </si>
  <si>
    <t>Cumulative Non-Convertible Redeemable Preference Shares</t>
  </si>
  <si>
    <t>Benchmark Risk-O-Meter</t>
  </si>
  <si>
    <t>Benchmark Name - NIFTY Next 50 Index (TRI)</t>
  </si>
  <si>
    <t>Half Yearly Portfolio Statement as on September 30, 2025</t>
  </si>
  <si>
    <t>Notes</t>
  </si>
  <si>
    <t>(1) There is no security which is in default beyond its maturity/ interest payment date.</t>
  </si>
  <si>
    <t>Plan/ Option</t>
  </si>
  <si>
    <t>Direct Growth</t>
  </si>
  <si>
    <t>As on September 30, 2025</t>
  </si>
  <si>
    <t>N.A.</t>
  </si>
  <si>
    <t>(2) Aggregate value of illiquid equity shares of the fund amounts to Rs. Nil and their percentage to net asset value is Nil.</t>
  </si>
  <si>
    <t>(3) Plan/ Option wise per unit net asset value are as follows:</t>
  </si>
  <si>
    <t>(4) There was no distribution (of income and capital) during the half year ended September 30, 2025.</t>
  </si>
  <si>
    <t>(5) Total outstanding exposure in derivative instruments as on September 30, 2025 is Rs. Nil.</t>
  </si>
  <si>
    <t>(6) Total market value of investments in foreign securities/ American Depository Receipts/ Global Depository Receipts as at September 30, 2025 is Rs. Nil.</t>
  </si>
  <si>
    <t>(8) Repo transactions in corporate debt securities as on September 30, 2025 is Rs. Nil.</t>
  </si>
  <si>
    <r>
      <t xml:space="preserve">(7) During the period, the portfolio turnover ratio is </t>
    </r>
    <r>
      <rPr>
        <sz val="8"/>
        <rFont val="Arial"/>
        <family val="2"/>
      </rPr>
      <t>9.03 times.</t>
    </r>
  </si>
  <si>
    <t>As on March 31, 2025 *</t>
  </si>
  <si>
    <t>* Scheme launched during the half year ended September 30, 2025, hence there are no NAVs at the beginning of the half year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</si>
</sst>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%"/>
    <numFmt numFmtId="166" formatCode="0.0000"/>
  </numFmts>
  <fonts count="11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5">
    <xf numFmtId="0" fontId="0" fillId="0" borderId="0" xfId="0"/>
    <xf numFmtId="0" fontId="5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NumberFormat="1" applyFont="1" applyFill="1" applyAlignment="1">
      <alignment horizontal="left" vertical="top" wrapText="1"/>
    </xf>
    <xf numFmtId="4" fontId="2" fillId="2" borderId="0" xfId="0" applyNumberFormat="1" applyFont="1" applyFill="1" applyAlignment="1">
      <alignment horizontal="left" vertical="top" wrapText="1"/>
    </xf>
    <xf numFmtId="0" fontId="5" fillId="2" borderId="0" xfId="0" applyNumberFormat="1" applyFont="1" applyFill="1"/>
    <xf numFmtId="4" fontId="5" fillId="2" borderId="0" xfId="0" applyNumberFormat="1" applyFont="1" applyFill="1"/>
    <xf numFmtId="0" fontId="6" fillId="2" borderId="0" xfId="0" applyFont="1" applyFill="1"/>
    <xf numFmtId="0" fontId="6" fillId="2" borderId="0" xfId="0" applyNumberFormat="1" applyFont="1" applyFill="1"/>
    <xf numFmtId="0" fontId="3" fillId="2" borderId="0" xfId="0" applyFont="1" applyFill="1" applyAlignment="1">
      <alignment horizontal="left" vertical="top"/>
    </xf>
    <xf numFmtId="39" fontId="6" fillId="2" borderId="0" xfId="0" applyNumberFormat="1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wrapText="1"/>
    </xf>
    <xf numFmtId="39" fontId="6" fillId="3" borderId="0" xfId="0" applyNumberFormat="1" applyFont="1" applyFill="1" applyBorder="1"/>
    <xf numFmtId="0" fontId="7" fillId="2" borderId="0" xfId="0" applyFont="1" applyFill="1"/>
    <xf numFmtId="164" fontId="6" fillId="2" borderId="0" xfId="0" applyNumberFormat="1" applyFont="1" applyFill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39" fontId="7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/>
    <xf numFmtId="0" fontId="6" fillId="2" borderId="2" xfId="0" applyFont="1" applyFill="1" applyBorder="1"/>
    <xf numFmtId="0" fontId="6" fillId="2" borderId="2" xfId="0" applyNumberFormat="1" applyFont="1" applyFill="1" applyBorder="1"/>
    <xf numFmtId="39" fontId="6" fillId="2" borderId="2" xfId="0" applyNumberFormat="1" applyFont="1" applyFill="1" applyBorder="1"/>
    <xf numFmtId="39" fontId="6" fillId="3" borderId="2" xfId="0" applyNumberFormat="1" applyFont="1" applyFill="1" applyBorder="1"/>
    <xf numFmtId="3" fontId="6" fillId="2" borderId="2" xfId="0" applyNumberFormat="1" applyFont="1" applyFill="1" applyBorder="1"/>
    <xf numFmtId="0" fontId="7" fillId="2" borderId="2" xfId="0" applyNumberFormat="1" applyFont="1" applyFill="1" applyBorder="1"/>
    <xf numFmtId="39" fontId="7" fillId="2" borderId="3" xfId="0" applyNumberFormat="1" applyFont="1" applyFill="1" applyBorder="1"/>
    <xf numFmtId="39" fontId="7" fillId="3" borderId="3" xfId="0" applyNumberFormat="1" applyFont="1" applyFill="1" applyBorder="1"/>
    <xf numFmtId="0" fontId="7" fillId="2" borderId="5" xfId="0" applyFont="1" applyFill="1" applyBorder="1"/>
    <xf numFmtId="0" fontId="7" fillId="2" borderId="5" xfId="0" applyNumberFormat="1" applyFont="1" applyFill="1" applyBorder="1"/>
    <xf numFmtId="39" fontId="7" fillId="2" borderId="5" xfId="0" applyNumberFormat="1" applyFont="1" applyFill="1" applyBorder="1"/>
    <xf numFmtId="39" fontId="7" fillId="3" borderId="5" xfId="0" applyNumberFormat="1" applyFont="1" applyFill="1" applyBorder="1"/>
    <xf numFmtId="164" fontId="6" fillId="2" borderId="2" xfId="0" applyNumberFormat="1" applyFont="1" applyFill="1" applyBorder="1"/>
    <xf numFmtId="0" fontId="7" fillId="2" borderId="6" xfId="0" applyFont="1" applyFill="1" applyBorder="1"/>
    <xf numFmtId="0" fontId="7" fillId="2" borderId="6" xfId="0" applyNumberFormat="1" applyFont="1" applyFill="1" applyBorder="1"/>
    <xf numFmtId="39" fontId="7" fillId="2" borderId="6" xfId="0" applyNumberFormat="1" applyFont="1" applyFill="1" applyBorder="1"/>
    <xf numFmtId="39" fontId="7" fillId="3" borderId="6" xfId="0" applyNumberFormat="1" applyFont="1" applyFill="1" applyBorder="1"/>
    <xf numFmtId="0" fontId="7" fillId="2" borderId="3" xfId="0" applyFont="1" applyFill="1" applyBorder="1"/>
    <xf numFmtId="0" fontId="7" fillId="2" borderId="3" xfId="0" applyNumberFormat="1" applyFont="1" applyFill="1" applyBorder="1"/>
    <xf numFmtId="39" fontId="7" fillId="2" borderId="4" xfId="0" applyNumberFormat="1" applyFont="1" applyFill="1" applyBorder="1" applyAlignment="1">
      <alignment horizontal="right"/>
    </xf>
    <xf numFmtId="39" fontId="7" fillId="3" borderId="4" xfId="0" applyNumberFormat="1" applyFont="1" applyFill="1" applyBorder="1" applyAlignment="1">
      <alignment horizontal="right"/>
    </xf>
    <xf numFmtId="39" fontId="7" fillId="2" borderId="2" xfId="0" applyNumberFormat="1" applyFont="1" applyFill="1" applyBorder="1" applyAlignment="1">
      <alignment horizontal="right"/>
    </xf>
    <xf numFmtId="39" fontId="7" fillId="3" borderId="2" xfId="0" applyNumberFormat="1" applyFont="1" applyFill="1" applyBorder="1" applyAlignment="1">
      <alignment horizontal="right"/>
    </xf>
    <xf numFmtId="0" fontId="7" fillId="2" borderId="7" xfId="0" applyFont="1" applyFill="1" applyBorder="1"/>
    <xf numFmtId="0" fontId="4" fillId="2" borderId="0" xfId="1" applyFill="1"/>
    <xf numFmtId="39" fontId="7" fillId="2" borderId="8" xfId="0" applyNumberFormat="1" applyFont="1" applyFill="1" applyBorder="1"/>
    <xf numFmtId="39" fontId="7" fillId="3" borderId="8" xfId="0" applyNumberFormat="1" applyFont="1" applyFill="1" applyBorder="1"/>
    <xf numFmtId="39" fontId="6" fillId="3" borderId="9" xfId="0" applyNumberFormat="1" applyFont="1" applyFill="1" applyBorder="1"/>
    <xf numFmtId="39" fontId="7" fillId="3" borderId="10" xfId="0" applyNumberFormat="1" applyFont="1" applyFill="1" applyBorder="1"/>
    <xf numFmtId="39" fontId="7" fillId="3" borderId="9" xfId="0" applyNumberFormat="1" applyFont="1" applyFill="1" applyBorder="1" applyAlignment="1">
      <alignment horizontal="right"/>
    </xf>
    <xf numFmtId="39" fontId="7" fillId="3" borderId="11" xfId="0" applyNumberFormat="1" applyFont="1" applyFill="1" applyBorder="1"/>
    <xf numFmtId="39" fontId="6" fillId="3" borderId="0" xfId="0" applyNumberFormat="1" applyFont="1" applyFill="1"/>
    <xf numFmtId="0" fontId="7" fillId="2" borderId="0" xfId="0" applyFont="1" applyFill="1" applyAlignment="1">
      <alignment vertical="center"/>
    </xf>
    <xf numFmtId="0" fontId="7" fillId="0" borderId="0" xfId="0" applyFont="1"/>
    <xf numFmtId="0" fontId="7" fillId="2" borderId="12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12" xfId="0" applyFont="1" applyFill="1" applyBorder="1" applyAlignment="1">
      <alignment horizontal="right" vertical="center"/>
    </xf>
    <xf numFmtId="166" fontId="6" fillId="2" borderId="12" xfId="0" applyNumberFormat="1" applyFont="1" applyFill="1" applyBorder="1" applyAlignment="1">
      <alignment vertical="center"/>
    </xf>
    <xf numFmtId="0" fontId="7" fillId="2" borderId="12" xfId="0" applyFont="1" applyFill="1" applyBorder="1" applyAlignment="1">
      <alignment horizontal="right" vertical="center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/>
  </cellXfs>
  <cellStyles count="2">
    <cellStyle name="Hyperlink" xfId="1" builtinId="8"/>
    <cellStyle name="Normal" xfId="0" builtinId="0"/>
  </cellStyles>
  <dxfs count="2">
    <dxf>
      <numFmt numFmtId="168" formatCode="&quot;0.00*&quot;"/>
    </dxf>
    <dxf>
      <numFmt numFmtId="168" formatCode="&quot;0.00*&quot;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92</xdr:row>
      <xdr:rowOff>104775</xdr:rowOff>
    </xdr:from>
    <xdr:to>
      <xdr:col>2</xdr:col>
      <xdr:colOff>314325</xdr:colOff>
      <xdr:row>106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69EA63-3DE4-420E-AF9D-12334B667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11410950"/>
          <a:ext cx="383857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733425</xdr:colOff>
      <xdr:row>110</xdr:row>
      <xdr:rowOff>57150</xdr:rowOff>
    </xdr:from>
    <xdr:to>
      <xdr:col>2</xdr:col>
      <xdr:colOff>190500</xdr:colOff>
      <xdr:row>125</xdr:row>
      <xdr:rowOff>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5D64F3-4DC3-49BA-B38E-F279E055C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6078200"/>
          <a:ext cx="3457575" cy="2085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9A033-678A-4CF6-99CC-21FF6B1FB10D}">
  <dimension ref="A1:N211"/>
  <sheetViews>
    <sheetView tabSelected="1" view="pageBreakPreview" zoomScaleNormal="100" zoomScaleSheetLayoutView="100" workbookViewId="0">
      <selection activeCell="B1" sqref="B1:C1"/>
    </sheetView>
  </sheetViews>
  <sheetFormatPr defaultRowHeight="11.25" x14ac:dyDescent="0.2"/>
  <cols>
    <col min="1" max="1" width="7.28515625" style="8" customWidth="1"/>
    <col min="2" max="2" width="60" style="8" bestFit="1" customWidth="1"/>
    <col min="3" max="3" width="18.5703125" style="8" bestFit="1" customWidth="1"/>
    <col min="4" max="4" width="24.28515625" style="8" bestFit="1" customWidth="1"/>
    <col min="5" max="5" width="15.42578125" style="9" bestFit="1" customWidth="1"/>
    <col min="6" max="6" width="15" style="11" bestFit="1" customWidth="1"/>
    <col min="7" max="7" width="7.7109375" style="14" bestFit="1" customWidth="1"/>
    <col min="8" max="8" width="7.42578125" style="8" bestFit="1" customWidth="1"/>
    <col min="9" max="10" width="9.140625" style="8"/>
    <col min="11" max="11" width="14.85546875" style="8" hidden="1" customWidth="1"/>
    <col min="12" max="12" width="7.28515625" style="8" hidden="1" customWidth="1"/>
    <col min="13" max="14" width="0" style="8" hidden="1" customWidth="1"/>
    <col min="15" max="16384" width="9.140625" style="8"/>
  </cols>
  <sheetData>
    <row r="1" spans="1:14" s="1" customFormat="1" ht="16.899999999999999" customHeight="1" x14ac:dyDescent="0.2">
      <c r="B1" s="63" t="s">
        <v>6</v>
      </c>
      <c r="C1" s="64"/>
      <c r="D1" s="13"/>
      <c r="E1" s="6"/>
      <c r="F1" s="7"/>
      <c r="G1" s="14"/>
    </row>
    <row r="2" spans="1:14" s="1" customFormat="1" ht="15" x14ac:dyDescent="0.25">
      <c r="A2" s="47" t="str">
        <f>HYPERLINK("[Monthly-Portfolio-ISIN-30-Sep-2025.xls]index!A1","")</f>
        <v/>
      </c>
      <c r="E2" s="6"/>
      <c r="F2" s="7"/>
      <c r="G2" s="14"/>
    </row>
    <row r="3" spans="1:14" s="1" customFormat="1" ht="12" x14ac:dyDescent="0.2">
      <c r="B3" s="10" t="s">
        <v>151</v>
      </c>
      <c r="C3" s="2"/>
      <c r="D3" s="3"/>
      <c r="E3" s="4"/>
      <c r="F3" s="5"/>
      <c r="G3" s="14"/>
    </row>
    <row r="4" spans="1:14" s="1" customFormat="1" ht="25.5" customHeight="1" x14ac:dyDescent="0.2">
      <c r="B4" s="17" t="s">
        <v>4</v>
      </c>
      <c r="C4" s="17" t="s">
        <v>5</v>
      </c>
      <c r="D4" s="18" t="s">
        <v>147</v>
      </c>
      <c r="E4" s="19" t="s">
        <v>0</v>
      </c>
      <c r="F4" s="20" t="s">
        <v>1</v>
      </c>
      <c r="G4" s="21" t="s">
        <v>2</v>
      </c>
      <c r="H4" s="20" t="s">
        <v>3</v>
      </c>
      <c r="I4" s="12"/>
      <c r="K4" s="20" t="s">
        <v>1</v>
      </c>
      <c r="L4" s="21" t="s">
        <v>2</v>
      </c>
    </row>
    <row r="5" spans="1:14" x14ac:dyDescent="0.2">
      <c r="B5" s="22" t="s">
        <v>16</v>
      </c>
      <c r="C5" s="23"/>
      <c r="D5" s="23"/>
      <c r="E5" s="24"/>
      <c r="F5" s="25"/>
      <c r="G5" s="26"/>
      <c r="H5" s="23"/>
      <c r="K5" s="25"/>
      <c r="L5" s="26"/>
    </row>
    <row r="6" spans="1:14" x14ac:dyDescent="0.2">
      <c r="B6" s="22" t="s">
        <v>15</v>
      </c>
      <c r="C6" s="23"/>
      <c r="D6" s="23"/>
      <c r="E6" s="24"/>
      <c r="F6" s="25"/>
      <c r="G6" s="26"/>
      <c r="H6" s="23"/>
      <c r="K6" s="25"/>
      <c r="L6" s="26"/>
    </row>
    <row r="7" spans="1:14" x14ac:dyDescent="0.2">
      <c r="B7" s="23" t="s">
        <v>34</v>
      </c>
      <c r="C7" s="23" t="s">
        <v>35</v>
      </c>
      <c r="D7" s="23" t="s">
        <v>26</v>
      </c>
      <c r="E7" s="27">
        <v>7547</v>
      </c>
      <c r="F7" s="25">
        <f>358.22-0.01</f>
        <v>358.21000000000004</v>
      </c>
      <c r="G7" s="26">
        <f>ROUND(F7/$F$72*100,2)+0.04</f>
        <v>4.0599999999999996</v>
      </c>
      <c r="H7" s="23"/>
      <c r="K7" s="25">
        <v>358.21835499999997</v>
      </c>
      <c r="L7" s="26">
        <v>4.0214228334965503</v>
      </c>
      <c r="N7" s="11">
        <f>ROUND(F7,2)</f>
        <v>358.21</v>
      </c>
    </row>
    <row r="8" spans="1:14" x14ac:dyDescent="0.2">
      <c r="B8" s="23" t="s">
        <v>36</v>
      </c>
      <c r="C8" s="23" t="s">
        <v>37</v>
      </c>
      <c r="D8" s="23" t="s">
        <v>20</v>
      </c>
      <c r="E8" s="27">
        <v>9331</v>
      </c>
      <c r="F8" s="25">
        <v>320.87</v>
      </c>
      <c r="G8" s="26">
        <f t="shared" ref="G8:G56" si="0">ROUND(F8/$F$72*100,2)</f>
        <v>3.6</v>
      </c>
      <c r="H8" s="23"/>
      <c r="K8" s="25">
        <v>320.86509699999999</v>
      </c>
      <c r="L8" s="26">
        <v>3.6020885293493299</v>
      </c>
      <c r="N8" s="11">
        <f t="shared" ref="N8:N56" si="1">ROUND(F8,2)</f>
        <v>320.87</v>
      </c>
    </row>
    <row r="9" spans="1:14" x14ac:dyDescent="0.2">
      <c r="B9" s="23" t="s">
        <v>38</v>
      </c>
      <c r="C9" s="23" t="s">
        <v>39</v>
      </c>
      <c r="D9" s="23" t="s">
        <v>40</v>
      </c>
      <c r="E9" s="27">
        <v>67437</v>
      </c>
      <c r="F9" s="25">
        <v>314.12</v>
      </c>
      <c r="G9" s="26">
        <f t="shared" si="0"/>
        <v>3.53</v>
      </c>
      <c r="H9" s="23"/>
      <c r="K9" s="25">
        <v>314.12154600000002</v>
      </c>
      <c r="L9" s="26">
        <v>3.5263842289087601</v>
      </c>
      <c r="N9" s="11">
        <f t="shared" si="1"/>
        <v>314.12</v>
      </c>
    </row>
    <row r="10" spans="1:14" x14ac:dyDescent="0.2">
      <c r="B10" s="23" t="s">
        <v>41</v>
      </c>
      <c r="C10" s="23" t="s">
        <v>42</v>
      </c>
      <c r="D10" s="23" t="s">
        <v>23</v>
      </c>
      <c r="E10" s="27">
        <v>5049</v>
      </c>
      <c r="F10" s="25">
        <v>287.26</v>
      </c>
      <c r="G10" s="26">
        <f t="shared" si="0"/>
        <v>3.22</v>
      </c>
      <c r="H10" s="23"/>
      <c r="K10" s="25">
        <v>287.262855</v>
      </c>
      <c r="L10" s="26">
        <v>3.2248637965868898</v>
      </c>
      <c r="N10" s="11">
        <f t="shared" si="1"/>
        <v>287.26</v>
      </c>
    </row>
    <row r="11" spans="1:14" x14ac:dyDescent="0.2">
      <c r="B11" s="23" t="s">
        <v>43</v>
      </c>
      <c r="C11" s="23" t="s">
        <v>44</v>
      </c>
      <c r="D11" s="23" t="s">
        <v>30</v>
      </c>
      <c r="E11" s="27">
        <v>4688</v>
      </c>
      <c r="F11" s="25">
        <v>280.86</v>
      </c>
      <c r="G11" s="26">
        <f t="shared" si="0"/>
        <v>3.15</v>
      </c>
      <c r="H11" s="23"/>
      <c r="K11" s="25">
        <v>280.85807999999997</v>
      </c>
      <c r="L11" s="26">
        <v>3.1529626556517498</v>
      </c>
      <c r="N11" s="11">
        <f t="shared" si="1"/>
        <v>280.86</v>
      </c>
    </row>
    <row r="12" spans="1:14" x14ac:dyDescent="0.2">
      <c r="B12" s="23" t="s">
        <v>45</v>
      </c>
      <c r="C12" s="23" t="s">
        <v>46</v>
      </c>
      <c r="D12" s="23" t="s">
        <v>21</v>
      </c>
      <c r="E12" s="27">
        <v>16754</v>
      </c>
      <c r="F12" s="25">
        <v>269.87</v>
      </c>
      <c r="G12" s="26">
        <f t="shared" si="0"/>
        <v>3.03</v>
      </c>
      <c r="H12" s="23"/>
      <c r="K12" s="25">
        <v>269.87343199999998</v>
      </c>
      <c r="L12" s="26">
        <v>3.0296470475357999</v>
      </c>
      <c r="N12" s="11">
        <f t="shared" si="1"/>
        <v>269.87</v>
      </c>
    </row>
    <row r="13" spans="1:14" x14ac:dyDescent="0.2">
      <c r="B13" s="23" t="s">
        <v>47</v>
      </c>
      <c r="C13" s="23" t="s">
        <v>48</v>
      </c>
      <c r="D13" s="23" t="s">
        <v>22</v>
      </c>
      <c r="E13" s="27">
        <v>5851</v>
      </c>
      <c r="F13" s="25">
        <v>261.86</v>
      </c>
      <c r="G13" s="26">
        <f t="shared" si="0"/>
        <v>2.94</v>
      </c>
      <c r="H13" s="23"/>
      <c r="K13" s="25">
        <v>261.85565400000002</v>
      </c>
      <c r="L13" s="26">
        <v>2.9396380486303499</v>
      </c>
      <c r="N13" s="11">
        <f t="shared" si="1"/>
        <v>261.86</v>
      </c>
    </row>
    <row r="14" spans="1:14" x14ac:dyDescent="0.2">
      <c r="B14" s="23" t="s">
        <v>49</v>
      </c>
      <c r="C14" s="23" t="s">
        <v>50</v>
      </c>
      <c r="D14" s="23" t="s">
        <v>18</v>
      </c>
      <c r="E14" s="27">
        <v>77054</v>
      </c>
      <c r="F14" s="25">
        <v>261.70999999999998</v>
      </c>
      <c r="G14" s="26">
        <f t="shared" si="0"/>
        <v>2.94</v>
      </c>
      <c r="H14" s="23"/>
      <c r="K14" s="25">
        <v>261.713911</v>
      </c>
      <c r="L14" s="26">
        <v>2.9380468165543498</v>
      </c>
      <c r="N14" s="11">
        <f t="shared" si="1"/>
        <v>261.70999999999998</v>
      </c>
    </row>
    <row r="15" spans="1:14" x14ac:dyDescent="0.2">
      <c r="B15" s="23" t="s">
        <v>51</v>
      </c>
      <c r="C15" s="23" t="s">
        <v>52</v>
      </c>
      <c r="D15" s="23" t="s">
        <v>24</v>
      </c>
      <c r="E15" s="27">
        <v>66755</v>
      </c>
      <c r="F15" s="25">
        <v>259.44</v>
      </c>
      <c r="G15" s="26">
        <f t="shared" si="0"/>
        <v>2.91</v>
      </c>
      <c r="H15" s="23"/>
      <c r="K15" s="25">
        <v>259.4433075</v>
      </c>
      <c r="L15" s="26">
        <v>2.91255661865336</v>
      </c>
      <c r="N15" s="11">
        <f t="shared" si="1"/>
        <v>259.44</v>
      </c>
    </row>
    <row r="16" spans="1:14" x14ac:dyDescent="0.2">
      <c r="B16" s="23" t="s">
        <v>53</v>
      </c>
      <c r="C16" s="23" t="s">
        <v>54</v>
      </c>
      <c r="D16" s="23" t="s">
        <v>55</v>
      </c>
      <c r="E16" s="27">
        <v>34916</v>
      </c>
      <c r="F16" s="25">
        <v>251.5</v>
      </c>
      <c r="G16" s="26">
        <f t="shared" si="0"/>
        <v>2.82</v>
      </c>
      <c r="H16" s="23"/>
      <c r="K16" s="25">
        <v>251.49994799999999</v>
      </c>
      <c r="L16" s="26">
        <v>2.8233830550374699</v>
      </c>
      <c r="N16" s="11">
        <f t="shared" si="1"/>
        <v>251.5</v>
      </c>
    </row>
    <row r="17" spans="2:14" x14ac:dyDescent="0.2">
      <c r="B17" s="23" t="s">
        <v>56</v>
      </c>
      <c r="C17" s="23" t="s">
        <v>57</v>
      </c>
      <c r="D17" s="23" t="s">
        <v>58</v>
      </c>
      <c r="E17" s="27">
        <v>53858</v>
      </c>
      <c r="F17" s="25">
        <v>238.97</v>
      </c>
      <c r="G17" s="26">
        <f t="shared" si="0"/>
        <v>2.68</v>
      </c>
      <c r="H17" s="23"/>
      <c r="K17" s="25">
        <v>238.96794600000001</v>
      </c>
      <c r="L17" s="26">
        <v>2.6826965762772601</v>
      </c>
      <c r="N17" s="11">
        <f t="shared" si="1"/>
        <v>238.97</v>
      </c>
    </row>
    <row r="18" spans="2:14" x14ac:dyDescent="0.2">
      <c r="B18" s="23" t="s">
        <v>59</v>
      </c>
      <c r="C18" s="23" t="s">
        <v>60</v>
      </c>
      <c r="D18" s="23" t="s">
        <v>21</v>
      </c>
      <c r="E18" s="27">
        <v>57883</v>
      </c>
      <c r="F18" s="25">
        <v>237.47</v>
      </c>
      <c r="G18" s="26">
        <f t="shared" si="0"/>
        <v>2.67</v>
      </c>
      <c r="H18" s="23"/>
      <c r="K18" s="25">
        <v>237.46500750000001</v>
      </c>
      <c r="L18" s="26">
        <v>2.6658243219193198</v>
      </c>
      <c r="N18" s="11">
        <f t="shared" si="1"/>
        <v>237.47</v>
      </c>
    </row>
    <row r="19" spans="2:14" x14ac:dyDescent="0.2">
      <c r="B19" s="23" t="s">
        <v>61</v>
      </c>
      <c r="C19" s="23" t="s">
        <v>62</v>
      </c>
      <c r="D19" s="23" t="s">
        <v>24</v>
      </c>
      <c r="E19" s="27">
        <v>156462</v>
      </c>
      <c r="F19" s="25">
        <v>226.32</v>
      </c>
      <c r="G19" s="26">
        <f t="shared" si="0"/>
        <v>2.54</v>
      </c>
      <c r="H19" s="23"/>
      <c r="K19" s="25">
        <v>226.322283</v>
      </c>
      <c r="L19" s="26">
        <v>2.5407341189573298</v>
      </c>
      <c r="N19" s="11">
        <f t="shared" si="1"/>
        <v>226.32</v>
      </c>
    </row>
    <row r="20" spans="2:14" x14ac:dyDescent="0.2">
      <c r="B20" s="23" t="s">
        <v>63</v>
      </c>
      <c r="C20" s="23" t="s">
        <v>64</v>
      </c>
      <c r="D20" s="23" t="s">
        <v>18</v>
      </c>
      <c r="E20" s="27">
        <v>148533</v>
      </c>
      <c r="F20" s="25">
        <v>222.49</v>
      </c>
      <c r="G20" s="26">
        <f t="shared" si="0"/>
        <v>2.5</v>
      </c>
      <c r="H20" s="23"/>
      <c r="K20" s="25">
        <v>222.4875807</v>
      </c>
      <c r="L20" s="26">
        <v>2.4976850703152502</v>
      </c>
      <c r="N20" s="11">
        <f t="shared" si="1"/>
        <v>222.49</v>
      </c>
    </row>
    <row r="21" spans="2:14" x14ac:dyDescent="0.2">
      <c r="B21" s="23" t="s">
        <v>65</v>
      </c>
      <c r="C21" s="23" t="s">
        <v>66</v>
      </c>
      <c r="D21" s="23" t="s">
        <v>21</v>
      </c>
      <c r="E21" s="27">
        <v>1721</v>
      </c>
      <c r="F21" s="25">
        <v>210.77</v>
      </c>
      <c r="G21" s="26">
        <f t="shared" si="0"/>
        <v>2.37</v>
      </c>
      <c r="H21" s="23"/>
      <c r="K21" s="25">
        <v>210.77087</v>
      </c>
      <c r="L21" s="26">
        <v>2.3661511963951001</v>
      </c>
      <c r="N21" s="11">
        <f t="shared" si="1"/>
        <v>210.77</v>
      </c>
    </row>
    <row r="22" spans="2:14" x14ac:dyDescent="0.2">
      <c r="B22" s="23" t="s">
        <v>67</v>
      </c>
      <c r="C22" s="23" t="s">
        <v>68</v>
      </c>
      <c r="D22" s="23" t="s">
        <v>22</v>
      </c>
      <c r="E22" s="27">
        <v>15452</v>
      </c>
      <c r="F22" s="25">
        <v>202.31</v>
      </c>
      <c r="G22" s="26">
        <f t="shared" si="0"/>
        <v>2.27</v>
      </c>
      <c r="H22" s="23"/>
      <c r="K22" s="25">
        <v>202.31303600000001</v>
      </c>
      <c r="L22" s="26">
        <v>2.2712020507280002</v>
      </c>
      <c r="N22" s="11">
        <f t="shared" si="1"/>
        <v>202.31</v>
      </c>
    </row>
    <row r="23" spans="2:14" x14ac:dyDescent="0.2">
      <c r="B23" s="23" t="s">
        <v>69</v>
      </c>
      <c r="C23" s="23" t="s">
        <v>70</v>
      </c>
      <c r="D23" s="23" t="s">
        <v>71</v>
      </c>
      <c r="E23" s="27">
        <v>27288</v>
      </c>
      <c r="F23" s="25">
        <v>202.19</v>
      </c>
      <c r="G23" s="26">
        <f t="shared" si="0"/>
        <v>2.27</v>
      </c>
      <c r="H23" s="23"/>
      <c r="K23" s="25">
        <v>202.19043600000001</v>
      </c>
      <c r="L23" s="26">
        <v>2.26982572136769</v>
      </c>
      <c r="N23" s="11">
        <f t="shared" si="1"/>
        <v>202.19</v>
      </c>
    </row>
    <row r="24" spans="2:14" x14ac:dyDescent="0.2">
      <c r="B24" s="23" t="s">
        <v>72</v>
      </c>
      <c r="C24" s="23" t="s">
        <v>73</v>
      </c>
      <c r="D24" s="23" t="s">
        <v>19</v>
      </c>
      <c r="E24" s="27">
        <v>3686</v>
      </c>
      <c r="F24" s="25">
        <v>190.11</v>
      </c>
      <c r="G24" s="26">
        <f t="shared" si="0"/>
        <v>2.13</v>
      </c>
      <c r="H24" s="23"/>
      <c r="K24" s="25">
        <v>190.10544999999999</v>
      </c>
      <c r="L24" s="26">
        <v>2.1341575235644701</v>
      </c>
      <c r="N24" s="11">
        <f t="shared" si="1"/>
        <v>190.11</v>
      </c>
    </row>
    <row r="25" spans="2:14" x14ac:dyDescent="0.2">
      <c r="B25" s="23" t="s">
        <v>74</v>
      </c>
      <c r="C25" s="23" t="s">
        <v>75</v>
      </c>
      <c r="D25" s="23" t="s">
        <v>17</v>
      </c>
      <c r="E25" s="27">
        <v>73386</v>
      </c>
      <c r="F25" s="25">
        <v>189.73</v>
      </c>
      <c r="G25" s="26">
        <f t="shared" si="0"/>
        <v>2.13</v>
      </c>
      <c r="H25" s="23"/>
      <c r="K25" s="25">
        <v>189.73216439999999</v>
      </c>
      <c r="L25" s="26">
        <v>2.1299669531643102</v>
      </c>
      <c r="N25" s="11">
        <f t="shared" si="1"/>
        <v>189.73</v>
      </c>
    </row>
    <row r="26" spans="2:14" x14ac:dyDescent="0.2">
      <c r="B26" s="23" t="s">
        <v>76</v>
      </c>
      <c r="C26" s="23" t="s">
        <v>77</v>
      </c>
      <c r="D26" s="23" t="s">
        <v>78</v>
      </c>
      <c r="E26" s="27">
        <v>107229</v>
      </c>
      <c r="F26" s="25">
        <v>189.03</v>
      </c>
      <c r="G26" s="26">
        <f t="shared" si="0"/>
        <v>2.12</v>
      </c>
      <c r="H26" s="23"/>
      <c r="K26" s="25">
        <v>189.0340041</v>
      </c>
      <c r="L26" s="26">
        <v>2.12212928171986</v>
      </c>
      <c r="N26" s="11">
        <f t="shared" si="1"/>
        <v>189.03</v>
      </c>
    </row>
    <row r="27" spans="2:14" x14ac:dyDescent="0.2">
      <c r="B27" s="23" t="s">
        <v>79</v>
      </c>
      <c r="C27" s="23" t="s">
        <v>80</v>
      </c>
      <c r="D27" s="23" t="s">
        <v>81</v>
      </c>
      <c r="E27" s="27">
        <v>15991</v>
      </c>
      <c r="F27" s="25">
        <v>186.6</v>
      </c>
      <c r="G27" s="26">
        <f t="shared" si="0"/>
        <v>2.09</v>
      </c>
      <c r="H27" s="23"/>
      <c r="K27" s="25">
        <v>186.59897900000001</v>
      </c>
      <c r="L27" s="26">
        <v>2.09479325775404</v>
      </c>
      <c r="N27" s="11">
        <f t="shared" si="1"/>
        <v>186.6</v>
      </c>
    </row>
    <row r="28" spans="2:14" x14ac:dyDescent="0.2">
      <c r="B28" s="23" t="s">
        <v>82</v>
      </c>
      <c r="C28" s="23" t="s">
        <v>83</v>
      </c>
      <c r="D28" s="23" t="s">
        <v>84</v>
      </c>
      <c r="E28" s="27">
        <v>176504</v>
      </c>
      <c r="F28" s="25">
        <v>186.48</v>
      </c>
      <c r="G28" s="26">
        <f t="shared" si="0"/>
        <v>2.09</v>
      </c>
      <c r="H28" s="23"/>
      <c r="K28" s="25">
        <v>186.47647599999999</v>
      </c>
      <c r="L28" s="26">
        <v>2.09341801733295</v>
      </c>
      <c r="N28" s="11">
        <f t="shared" si="1"/>
        <v>186.48</v>
      </c>
    </row>
    <row r="29" spans="2:14" x14ac:dyDescent="0.2">
      <c r="B29" s="23" t="s">
        <v>85</v>
      </c>
      <c r="C29" s="23" t="s">
        <v>86</v>
      </c>
      <c r="D29" s="23" t="s">
        <v>21</v>
      </c>
      <c r="E29" s="27">
        <v>49652</v>
      </c>
      <c r="F29" s="25">
        <v>185.13</v>
      </c>
      <c r="G29" s="26">
        <f t="shared" si="0"/>
        <v>2.08</v>
      </c>
      <c r="H29" s="23"/>
      <c r="K29" s="25">
        <v>185.12748199999999</v>
      </c>
      <c r="L29" s="26">
        <v>2.0782739712556699</v>
      </c>
      <c r="N29" s="11">
        <f t="shared" si="1"/>
        <v>185.13</v>
      </c>
    </row>
    <row r="30" spans="2:14" x14ac:dyDescent="0.2">
      <c r="B30" s="23" t="s">
        <v>87</v>
      </c>
      <c r="C30" s="23" t="s">
        <v>88</v>
      </c>
      <c r="D30" s="23" t="s">
        <v>89</v>
      </c>
      <c r="E30" s="27">
        <v>25501</v>
      </c>
      <c r="F30" s="25">
        <v>181.82</v>
      </c>
      <c r="G30" s="26">
        <f t="shared" si="0"/>
        <v>2.04</v>
      </c>
      <c r="H30" s="23"/>
      <c r="K30" s="25">
        <v>181.82212999999999</v>
      </c>
      <c r="L30" s="26">
        <v>2.0411675030359002</v>
      </c>
      <c r="N30" s="11">
        <f t="shared" si="1"/>
        <v>181.82</v>
      </c>
    </row>
    <row r="31" spans="2:14" x14ac:dyDescent="0.2">
      <c r="B31" s="23" t="s">
        <v>90</v>
      </c>
      <c r="C31" s="23" t="s">
        <v>91</v>
      </c>
      <c r="D31" s="23" t="s">
        <v>31</v>
      </c>
      <c r="E31" s="27">
        <v>9595</v>
      </c>
      <c r="F31" s="25">
        <v>181.33</v>
      </c>
      <c r="G31" s="26">
        <f t="shared" si="0"/>
        <v>2.04</v>
      </c>
      <c r="H31" s="23"/>
      <c r="K31" s="25">
        <v>181.32631000000001</v>
      </c>
      <c r="L31" s="26">
        <v>2.0356013397126902</v>
      </c>
      <c r="N31" s="11">
        <f t="shared" si="1"/>
        <v>181.33</v>
      </c>
    </row>
    <row r="32" spans="2:14" x14ac:dyDescent="0.2">
      <c r="B32" s="23" t="s">
        <v>92</v>
      </c>
      <c r="C32" s="23" t="s">
        <v>93</v>
      </c>
      <c r="D32" s="23" t="s">
        <v>94</v>
      </c>
      <c r="E32" s="27">
        <v>12340</v>
      </c>
      <c r="F32" s="25">
        <v>181.15</v>
      </c>
      <c r="G32" s="26">
        <f t="shared" si="0"/>
        <v>2.0299999999999998</v>
      </c>
      <c r="H32" s="23"/>
      <c r="K32" s="25">
        <v>181.15119999999999</v>
      </c>
      <c r="L32" s="26">
        <v>2.0336355237723698</v>
      </c>
      <c r="N32" s="11">
        <f t="shared" si="1"/>
        <v>181.15</v>
      </c>
    </row>
    <row r="33" spans="2:14" x14ac:dyDescent="0.2">
      <c r="B33" s="23" t="s">
        <v>95</v>
      </c>
      <c r="C33" s="23" t="s">
        <v>96</v>
      </c>
      <c r="D33" s="23" t="s">
        <v>17</v>
      </c>
      <c r="E33" s="27">
        <v>134023</v>
      </c>
      <c r="F33" s="25">
        <v>165.8</v>
      </c>
      <c r="G33" s="26">
        <f t="shared" si="0"/>
        <v>1.86</v>
      </c>
      <c r="H33" s="23"/>
      <c r="K33" s="25">
        <v>165.7998533</v>
      </c>
      <c r="L33" s="26">
        <v>1.8612985810037499</v>
      </c>
      <c r="N33" s="11">
        <f t="shared" si="1"/>
        <v>165.8</v>
      </c>
    </row>
    <row r="34" spans="2:14" x14ac:dyDescent="0.2">
      <c r="B34" s="23" t="s">
        <v>97</v>
      </c>
      <c r="C34" s="23" t="s">
        <v>98</v>
      </c>
      <c r="D34" s="23" t="s">
        <v>27</v>
      </c>
      <c r="E34" s="27">
        <v>14858</v>
      </c>
      <c r="F34" s="25">
        <v>158.05000000000001</v>
      </c>
      <c r="G34" s="26">
        <f t="shared" si="0"/>
        <v>1.77</v>
      </c>
      <c r="H34" s="23"/>
      <c r="K34" s="25">
        <v>158.051975</v>
      </c>
      <c r="L34" s="26">
        <v>1.77431952403507</v>
      </c>
      <c r="N34" s="11">
        <f t="shared" si="1"/>
        <v>158.05000000000001</v>
      </c>
    </row>
    <row r="35" spans="2:14" x14ac:dyDescent="0.2">
      <c r="B35" s="23" t="s">
        <v>99</v>
      </c>
      <c r="C35" s="23" t="s">
        <v>100</v>
      </c>
      <c r="D35" s="23" t="s">
        <v>25</v>
      </c>
      <c r="E35" s="27">
        <v>532</v>
      </c>
      <c r="F35" s="25">
        <v>155.69</v>
      </c>
      <c r="G35" s="26">
        <f t="shared" si="0"/>
        <v>1.75</v>
      </c>
      <c r="H35" s="23"/>
      <c r="K35" s="25">
        <v>155.68979999999999</v>
      </c>
      <c r="L35" s="26">
        <v>1.7478013282220299</v>
      </c>
      <c r="N35" s="11">
        <f t="shared" si="1"/>
        <v>155.69</v>
      </c>
    </row>
    <row r="36" spans="2:14" x14ac:dyDescent="0.2">
      <c r="B36" s="23" t="s">
        <v>101</v>
      </c>
      <c r="C36" s="23" t="s">
        <v>102</v>
      </c>
      <c r="D36" s="23" t="s">
        <v>58</v>
      </c>
      <c r="E36" s="27">
        <v>11741</v>
      </c>
      <c r="F36" s="25">
        <v>155.49</v>
      </c>
      <c r="G36" s="26">
        <f t="shared" si="0"/>
        <v>1.75</v>
      </c>
      <c r="H36" s="23"/>
      <c r="K36" s="25">
        <v>155.486063</v>
      </c>
      <c r="L36" s="26">
        <v>1.7455141404987</v>
      </c>
      <c r="N36" s="11">
        <f t="shared" si="1"/>
        <v>155.49</v>
      </c>
    </row>
    <row r="37" spans="2:14" x14ac:dyDescent="0.2">
      <c r="B37" s="23" t="s">
        <v>103</v>
      </c>
      <c r="C37" s="23" t="s">
        <v>104</v>
      </c>
      <c r="D37" s="23" t="s">
        <v>17</v>
      </c>
      <c r="E37" s="27">
        <v>137068</v>
      </c>
      <c r="F37" s="25">
        <v>154.65</v>
      </c>
      <c r="G37" s="26">
        <f t="shared" si="0"/>
        <v>1.74</v>
      </c>
      <c r="H37" s="23"/>
      <c r="K37" s="25">
        <v>154.65382439999999</v>
      </c>
      <c r="L37" s="26">
        <v>1.7361712822608599</v>
      </c>
      <c r="N37" s="11">
        <f t="shared" si="1"/>
        <v>154.65</v>
      </c>
    </row>
    <row r="38" spans="2:14" x14ac:dyDescent="0.2">
      <c r="B38" s="23" t="s">
        <v>105</v>
      </c>
      <c r="C38" s="23" t="s">
        <v>106</v>
      </c>
      <c r="D38" s="23" t="s">
        <v>28</v>
      </c>
      <c r="E38" s="27">
        <v>10022</v>
      </c>
      <c r="F38" s="25">
        <v>150.53</v>
      </c>
      <c r="G38" s="26">
        <f t="shared" si="0"/>
        <v>1.69</v>
      </c>
      <c r="H38" s="23"/>
      <c r="K38" s="25">
        <v>150.53044</v>
      </c>
      <c r="L38" s="26">
        <v>1.6898814371259201</v>
      </c>
      <c r="N38" s="11">
        <f t="shared" si="1"/>
        <v>150.53</v>
      </c>
    </row>
    <row r="39" spans="2:14" x14ac:dyDescent="0.2">
      <c r="B39" s="23" t="s">
        <v>107</v>
      </c>
      <c r="C39" s="23" t="s">
        <v>108</v>
      </c>
      <c r="D39" s="23" t="s">
        <v>23</v>
      </c>
      <c r="E39" s="27">
        <v>4158</v>
      </c>
      <c r="F39" s="25">
        <v>149.82</v>
      </c>
      <c r="G39" s="26">
        <f t="shared" si="0"/>
        <v>1.68</v>
      </c>
      <c r="H39" s="23"/>
      <c r="K39" s="25">
        <v>149.821056</v>
      </c>
      <c r="L39" s="26">
        <v>1.6819177664331699</v>
      </c>
      <c r="N39" s="11">
        <f t="shared" si="1"/>
        <v>149.82</v>
      </c>
    </row>
    <row r="40" spans="2:14" x14ac:dyDescent="0.2">
      <c r="B40" s="23" t="s">
        <v>109</v>
      </c>
      <c r="C40" s="23" t="s">
        <v>110</v>
      </c>
      <c r="D40" s="23" t="s">
        <v>20</v>
      </c>
      <c r="E40" s="27">
        <v>5668</v>
      </c>
      <c r="F40" s="25">
        <v>146.47999999999999</v>
      </c>
      <c r="G40" s="26">
        <f t="shared" si="0"/>
        <v>1.64</v>
      </c>
      <c r="H40" s="23"/>
      <c r="K40" s="25">
        <v>146.48379199999999</v>
      </c>
      <c r="L40" s="26">
        <v>1.6444530484373401</v>
      </c>
      <c r="N40" s="11">
        <f t="shared" si="1"/>
        <v>146.47999999999999</v>
      </c>
    </row>
    <row r="41" spans="2:14" x14ac:dyDescent="0.2">
      <c r="B41" s="23" t="s">
        <v>111</v>
      </c>
      <c r="C41" s="23" t="s">
        <v>112</v>
      </c>
      <c r="D41" s="23" t="s">
        <v>25</v>
      </c>
      <c r="E41" s="27">
        <v>24880</v>
      </c>
      <c r="F41" s="25">
        <v>141.80000000000001</v>
      </c>
      <c r="G41" s="26">
        <f t="shared" si="0"/>
        <v>1.59</v>
      </c>
      <c r="H41" s="23"/>
      <c r="K41" s="25">
        <v>141.80356</v>
      </c>
      <c r="L41" s="26">
        <v>1.59191193330978</v>
      </c>
      <c r="N41" s="11">
        <f t="shared" si="1"/>
        <v>141.80000000000001</v>
      </c>
    </row>
    <row r="42" spans="2:14" x14ac:dyDescent="0.2">
      <c r="B42" s="23" t="s">
        <v>113</v>
      </c>
      <c r="C42" s="23" t="s">
        <v>114</v>
      </c>
      <c r="D42" s="23" t="s">
        <v>84</v>
      </c>
      <c r="E42" s="27">
        <v>345</v>
      </c>
      <c r="F42" s="25">
        <v>131.6</v>
      </c>
      <c r="G42" s="26">
        <f t="shared" si="0"/>
        <v>1.48</v>
      </c>
      <c r="H42" s="23"/>
      <c r="K42" s="25">
        <v>131.60024999999999</v>
      </c>
      <c r="L42" s="26">
        <v>1.4773677642617</v>
      </c>
      <c r="N42" s="11">
        <f t="shared" si="1"/>
        <v>131.6</v>
      </c>
    </row>
    <row r="43" spans="2:14" x14ac:dyDescent="0.2">
      <c r="B43" s="23" t="s">
        <v>115</v>
      </c>
      <c r="C43" s="23" t="s">
        <v>116</v>
      </c>
      <c r="D43" s="23" t="s">
        <v>94</v>
      </c>
      <c r="E43" s="27">
        <v>968</v>
      </c>
      <c r="F43" s="25">
        <v>129</v>
      </c>
      <c r="G43" s="26">
        <f t="shared" si="0"/>
        <v>1.45</v>
      </c>
      <c r="H43" s="23"/>
      <c r="K43" s="25">
        <v>128.99567999999999</v>
      </c>
      <c r="L43" s="26">
        <v>1.44812839915591</v>
      </c>
      <c r="N43" s="11">
        <f t="shared" si="1"/>
        <v>129</v>
      </c>
    </row>
    <row r="44" spans="2:14" x14ac:dyDescent="0.2">
      <c r="B44" s="23" t="s">
        <v>117</v>
      </c>
      <c r="C44" s="23" t="s">
        <v>118</v>
      </c>
      <c r="D44" s="23" t="s">
        <v>89</v>
      </c>
      <c r="E44" s="27">
        <v>11169</v>
      </c>
      <c r="F44" s="25">
        <v>126.86</v>
      </c>
      <c r="G44" s="26">
        <f t="shared" si="0"/>
        <v>1.42</v>
      </c>
      <c r="H44" s="23"/>
      <c r="K44" s="25">
        <v>126.857502</v>
      </c>
      <c r="L44" s="26">
        <v>1.4241248334221599</v>
      </c>
      <c r="N44" s="11">
        <f t="shared" si="1"/>
        <v>126.86</v>
      </c>
    </row>
    <row r="45" spans="2:14" x14ac:dyDescent="0.2">
      <c r="B45" s="23" t="s">
        <v>119</v>
      </c>
      <c r="C45" s="23" t="s">
        <v>120</v>
      </c>
      <c r="D45" s="23" t="s">
        <v>24</v>
      </c>
      <c r="E45" s="27">
        <v>12170</v>
      </c>
      <c r="F45" s="25">
        <v>124.97</v>
      </c>
      <c r="G45" s="26">
        <f t="shared" si="0"/>
        <v>1.4</v>
      </c>
      <c r="H45" s="23"/>
      <c r="K45" s="25">
        <v>124.967645</v>
      </c>
      <c r="L45" s="26">
        <v>1.40290896330896</v>
      </c>
      <c r="N45" s="11">
        <f t="shared" si="1"/>
        <v>124.97</v>
      </c>
    </row>
    <row r="46" spans="2:14" x14ac:dyDescent="0.2">
      <c r="B46" s="23" t="s">
        <v>121</v>
      </c>
      <c r="C46" s="23" t="s">
        <v>122</v>
      </c>
      <c r="D46" s="23" t="s">
        <v>71</v>
      </c>
      <c r="E46" s="27">
        <v>3516</v>
      </c>
      <c r="F46" s="25">
        <v>120.7</v>
      </c>
      <c r="G46" s="26">
        <f t="shared" si="0"/>
        <v>1.35</v>
      </c>
      <c r="H46" s="23"/>
      <c r="K46" s="25">
        <v>120.697248</v>
      </c>
      <c r="L46" s="26">
        <v>1.35496872863312</v>
      </c>
      <c r="N46" s="11">
        <f t="shared" si="1"/>
        <v>120.7</v>
      </c>
    </row>
    <row r="47" spans="2:14" x14ac:dyDescent="0.2">
      <c r="B47" s="23" t="s">
        <v>123</v>
      </c>
      <c r="C47" s="23" t="s">
        <v>124</v>
      </c>
      <c r="D47" s="23" t="s">
        <v>24</v>
      </c>
      <c r="E47" s="27">
        <v>13790</v>
      </c>
      <c r="F47" s="25">
        <v>120.28</v>
      </c>
      <c r="G47" s="26">
        <f t="shared" si="0"/>
        <v>1.35</v>
      </c>
      <c r="H47" s="23"/>
      <c r="K47" s="25">
        <v>120.283275</v>
      </c>
      <c r="L47" s="26">
        <v>1.35032139425894</v>
      </c>
      <c r="N47" s="11">
        <f t="shared" si="1"/>
        <v>120.28</v>
      </c>
    </row>
    <row r="48" spans="2:14" x14ac:dyDescent="0.2">
      <c r="B48" s="23" t="s">
        <v>125</v>
      </c>
      <c r="C48" s="23" t="s">
        <v>126</v>
      </c>
      <c r="D48" s="23" t="s">
        <v>24</v>
      </c>
      <c r="E48" s="27">
        <v>21286</v>
      </c>
      <c r="F48" s="25">
        <v>113</v>
      </c>
      <c r="G48" s="26">
        <f t="shared" si="0"/>
        <v>1.27</v>
      </c>
      <c r="H48" s="23"/>
      <c r="K48" s="25">
        <v>112.996731</v>
      </c>
      <c r="L48" s="26">
        <v>1.2685213580243999</v>
      </c>
      <c r="N48" s="11">
        <f t="shared" si="1"/>
        <v>113</v>
      </c>
    </row>
    <row r="49" spans="2:14" x14ac:dyDescent="0.2">
      <c r="B49" s="23" t="s">
        <v>127</v>
      </c>
      <c r="C49" s="23" t="s">
        <v>128</v>
      </c>
      <c r="D49" s="23" t="s">
        <v>71</v>
      </c>
      <c r="E49" s="27">
        <v>3513</v>
      </c>
      <c r="F49" s="25">
        <v>109.93</v>
      </c>
      <c r="G49" s="26">
        <f t="shared" si="0"/>
        <v>1.23</v>
      </c>
      <c r="H49" s="23"/>
      <c r="K49" s="25">
        <v>109.92879600000001</v>
      </c>
      <c r="L49" s="26">
        <v>1.2340801751858399</v>
      </c>
      <c r="N49" s="11">
        <f t="shared" si="1"/>
        <v>109.93</v>
      </c>
    </row>
    <row r="50" spans="2:14" x14ac:dyDescent="0.2">
      <c r="B50" s="23" t="s">
        <v>129</v>
      </c>
      <c r="C50" s="23" t="s">
        <v>130</v>
      </c>
      <c r="D50" s="23" t="s">
        <v>71</v>
      </c>
      <c r="E50" s="27">
        <v>2085</v>
      </c>
      <c r="F50" s="25">
        <v>108.07</v>
      </c>
      <c r="G50" s="26">
        <f t="shared" si="0"/>
        <v>1.21</v>
      </c>
      <c r="H50" s="23"/>
      <c r="K50" s="25">
        <v>108.071805</v>
      </c>
      <c r="L50" s="26">
        <v>1.2132332646220401</v>
      </c>
      <c r="N50" s="11">
        <f t="shared" si="1"/>
        <v>108.07</v>
      </c>
    </row>
    <row r="51" spans="2:14" x14ac:dyDescent="0.2">
      <c r="B51" s="23" t="s">
        <v>131</v>
      </c>
      <c r="C51" s="23" t="s">
        <v>132</v>
      </c>
      <c r="D51" s="23" t="s">
        <v>23</v>
      </c>
      <c r="E51" s="27">
        <v>9929</v>
      </c>
      <c r="F51" s="25">
        <v>97.49</v>
      </c>
      <c r="G51" s="26">
        <f t="shared" si="0"/>
        <v>1.0900000000000001</v>
      </c>
      <c r="H51" s="23"/>
      <c r="K51" s="25">
        <v>97.492851000000002</v>
      </c>
      <c r="L51" s="26">
        <v>1.0944720493568201</v>
      </c>
      <c r="N51" s="11">
        <f t="shared" si="1"/>
        <v>97.49</v>
      </c>
    </row>
    <row r="52" spans="2:14" x14ac:dyDescent="0.2">
      <c r="B52" s="23" t="s">
        <v>133</v>
      </c>
      <c r="C52" s="23" t="s">
        <v>134</v>
      </c>
      <c r="D52" s="23" t="s">
        <v>21</v>
      </c>
      <c r="E52" s="27">
        <v>71029</v>
      </c>
      <c r="F52" s="25">
        <v>87.73</v>
      </c>
      <c r="G52" s="26">
        <f t="shared" si="0"/>
        <v>0.98</v>
      </c>
      <c r="H52" s="23"/>
      <c r="K52" s="25">
        <v>87.727917899999994</v>
      </c>
      <c r="L52" s="26">
        <v>0.98484917719576703</v>
      </c>
      <c r="N52" s="11">
        <f t="shared" si="1"/>
        <v>87.73</v>
      </c>
    </row>
    <row r="53" spans="2:14" x14ac:dyDescent="0.2">
      <c r="B53" s="23" t="s">
        <v>135</v>
      </c>
      <c r="C53" s="23" t="s">
        <v>136</v>
      </c>
      <c r="D53" s="23" t="s">
        <v>137</v>
      </c>
      <c r="E53" s="27">
        <v>3020</v>
      </c>
      <c r="F53" s="25">
        <v>83.4</v>
      </c>
      <c r="G53" s="26">
        <f t="shared" si="0"/>
        <v>0.94</v>
      </c>
      <c r="H53" s="23"/>
      <c r="K53" s="25">
        <v>83.397300000000001</v>
      </c>
      <c r="L53" s="26">
        <v>0.93623289200789905</v>
      </c>
      <c r="N53" s="11">
        <f t="shared" si="1"/>
        <v>83.4</v>
      </c>
    </row>
    <row r="54" spans="2:14" x14ac:dyDescent="0.2">
      <c r="B54" s="23" t="s">
        <v>138</v>
      </c>
      <c r="C54" s="23" t="s">
        <v>139</v>
      </c>
      <c r="D54" s="23" t="s">
        <v>29</v>
      </c>
      <c r="E54" s="27">
        <v>17233</v>
      </c>
      <c r="F54" s="25">
        <v>83.14</v>
      </c>
      <c r="G54" s="26">
        <f t="shared" si="0"/>
        <v>0.93</v>
      </c>
      <c r="H54" s="23"/>
      <c r="K54" s="25">
        <v>83.140608499999999</v>
      </c>
      <c r="L54" s="26">
        <v>0.93335122766865897</v>
      </c>
      <c r="N54" s="11">
        <f t="shared" si="1"/>
        <v>83.14</v>
      </c>
    </row>
    <row r="55" spans="2:14" x14ac:dyDescent="0.2">
      <c r="B55" s="23" t="s">
        <v>140</v>
      </c>
      <c r="C55" s="23" t="s">
        <v>141</v>
      </c>
      <c r="D55" s="23" t="s">
        <v>31</v>
      </c>
      <c r="E55" s="27">
        <v>8825</v>
      </c>
      <c r="F55" s="25">
        <v>79.459999999999994</v>
      </c>
      <c r="G55" s="26">
        <f t="shared" si="0"/>
        <v>0.89</v>
      </c>
      <c r="H55" s="23"/>
      <c r="K55" s="25">
        <v>79.455887500000003</v>
      </c>
      <c r="L55" s="26">
        <v>0.89198589572059594</v>
      </c>
      <c r="N55" s="11">
        <f t="shared" si="1"/>
        <v>79.459999999999994</v>
      </c>
    </row>
    <row r="56" spans="2:14" x14ac:dyDescent="0.2">
      <c r="B56" s="23" t="s">
        <v>142</v>
      </c>
      <c r="C56" s="23" t="s">
        <v>143</v>
      </c>
      <c r="D56" s="23" t="s">
        <v>21</v>
      </c>
      <c r="E56" s="27">
        <v>37022</v>
      </c>
      <c r="F56" s="25">
        <v>40.729999999999997</v>
      </c>
      <c r="G56" s="26">
        <f t="shared" si="0"/>
        <v>0.46</v>
      </c>
      <c r="H56" s="23"/>
      <c r="K56" s="25">
        <v>40.727902200000003</v>
      </c>
      <c r="L56" s="26">
        <v>0.457218658902877</v>
      </c>
      <c r="N56" s="11">
        <f t="shared" si="1"/>
        <v>40.729999999999997</v>
      </c>
    </row>
    <row r="57" spans="2:14" x14ac:dyDescent="0.2">
      <c r="B57" s="22" t="s">
        <v>8</v>
      </c>
      <c r="C57" s="22"/>
      <c r="D57" s="22"/>
      <c r="E57" s="28"/>
      <c r="F57" s="29">
        <f>SUM(F7:F56)</f>
        <v>9012.2699999999932</v>
      </c>
      <c r="G57" s="30">
        <f>SUM(G7:G56)</f>
        <v>101.17000000000003</v>
      </c>
      <c r="H57" s="22"/>
      <c r="I57" s="15"/>
      <c r="K57" s="29">
        <v>9012.2653030000038</v>
      </c>
      <c r="L57" s="30">
        <v>101.17328988072909</v>
      </c>
    </row>
    <row r="58" spans="2:14" x14ac:dyDescent="0.2">
      <c r="B58" s="22" t="s">
        <v>32</v>
      </c>
      <c r="C58" s="22"/>
      <c r="D58" s="22"/>
      <c r="E58" s="28"/>
      <c r="F58" s="44" t="s">
        <v>33</v>
      </c>
      <c r="G58" s="45" t="s">
        <v>33</v>
      </c>
      <c r="H58" s="23"/>
      <c r="K58" s="44" t="s">
        <v>33</v>
      </c>
      <c r="L58" s="45" t="s">
        <v>33</v>
      </c>
    </row>
    <row r="59" spans="2:14" x14ac:dyDescent="0.2">
      <c r="B59" s="22" t="s">
        <v>8</v>
      </c>
      <c r="C59" s="22"/>
      <c r="D59" s="22"/>
      <c r="E59" s="28"/>
      <c r="F59" s="42" t="s">
        <v>33</v>
      </c>
      <c r="G59" s="43" t="s">
        <v>33</v>
      </c>
      <c r="H59" s="22"/>
      <c r="I59" s="15"/>
      <c r="K59" s="42" t="s">
        <v>33</v>
      </c>
      <c r="L59" s="43" t="s">
        <v>33</v>
      </c>
    </row>
    <row r="60" spans="2:14" x14ac:dyDescent="0.2">
      <c r="B60" s="31" t="s">
        <v>9</v>
      </c>
      <c r="C60" s="31"/>
      <c r="D60" s="31"/>
      <c r="E60" s="32"/>
      <c r="F60" s="33">
        <f>F57</f>
        <v>9012.2699999999932</v>
      </c>
      <c r="G60" s="34">
        <f>G57</f>
        <v>101.17000000000003</v>
      </c>
      <c r="H60" s="22"/>
      <c r="I60" s="15"/>
      <c r="K60" s="33">
        <v>9012.2653030000038</v>
      </c>
      <c r="L60" s="34">
        <v>101.17328988072909</v>
      </c>
    </row>
    <row r="61" spans="2:14" x14ac:dyDescent="0.2">
      <c r="B61" s="22" t="s">
        <v>14</v>
      </c>
      <c r="C61" s="23"/>
      <c r="D61" s="23"/>
      <c r="E61" s="27"/>
      <c r="F61" s="25"/>
      <c r="G61" s="50"/>
      <c r="H61" s="22"/>
      <c r="I61" s="15"/>
      <c r="K61" s="25"/>
      <c r="L61" s="50"/>
    </row>
    <row r="62" spans="2:14" x14ac:dyDescent="0.2">
      <c r="B62" s="22" t="s">
        <v>15</v>
      </c>
      <c r="C62" s="23"/>
      <c r="D62" s="23"/>
      <c r="E62" s="27"/>
      <c r="F62" s="25"/>
      <c r="G62" s="50"/>
      <c r="H62" s="22"/>
      <c r="I62" s="15"/>
      <c r="K62" s="25"/>
      <c r="L62" s="50"/>
    </row>
    <row r="63" spans="2:14" x14ac:dyDescent="0.2">
      <c r="B63" s="22" t="s">
        <v>148</v>
      </c>
      <c r="C63" s="23"/>
      <c r="D63" s="23"/>
      <c r="E63" s="27"/>
      <c r="F63" s="25"/>
      <c r="G63" s="50"/>
      <c r="H63" s="22"/>
      <c r="I63" s="15"/>
      <c r="K63" s="25"/>
      <c r="L63" s="50"/>
    </row>
    <row r="64" spans="2:14" x14ac:dyDescent="0.2">
      <c r="B64" s="23" t="s">
        <v>144</v>
      </c>
      <c r="C64" s="23" t="s">
        <v>145</v>
      </c>
      <c r="D64" s="23" t="s">
        <v>7</v>
      </c>
      <c r="E64" s="27">
        <v>26520</v>
      </c>
      <c r="F64" s="25">
        <v>2.66</v>
      </c>
      <c r="G64" s="50">
        <f t="shared" ref="G64" si="2">ROUND(F64/$F$72*100,2)</f>
        <v>0.03</v>
      </c>
      <c r="H64" s="35">
        <v>6.0499999999999998E-2</v>
      </c>
      <c r="I64" s="15"/>
      <c r="K64" s="25">
        <v>2.6632444999999998</v>
      </c>
      <c r="L64" s="50">
        <v>2.9898055456940801E-2</v>
      </c>
      <c r="N64" s="11">
        <f t="shared" ref="N64" si="3">ROUND(F64,2)</f>
        <v>2.66</v>
      </c>
    </row>
    <row r="65" spans="2:14" x14ac:dyDescent="0.2">
      <c r="B65" s="22" t="s">
        <v>8</v>
      </c>
      <c r="C65" s="22"/>
      <c r="D65" s="22"/>
      <c r="E65" s="22"/>
      <c r="F65" s="29">
        <f>F64</f>
        <v>2.66</v>
      </c>
      <c r="G65" s="51">
        <f>G64</f>
        <v>0.03</v>
      </c>
      <c r="H65" s="22"/>
      <c r="I65" s="15"/>
      <c r="K65" s="29">
        <v>2.6632444999999998</v>
      </c>
      <c r="L65" s="51">
        <v>2.9898055456940801E-2</v>
      </c>
    </row>
    <row r="66" spans="2:14" x14ac:dyDescent="0.2">
      <c r="B66" s="22" t="s">
        <v>32</v>
      </c>
      <c r="C66" s="22"/>
      <c r="D66" s="22"/>
      <c r="E66" s="22"/>
      <c r="F66" s="44" t="s">
        <v>33</v>
      </c>
      <c r="G66" s="52" t="s">
        <v>33</v>
      </c>
      <c r="H66" s="22"/>
      <c r="I66" s="15"/>
      <c r="K66" s="44" t="s">
        <v>33</v>
      </c>
      <c r="L66" s="52" t="s">
        <v>33</v>
      </c>
    </row>
    <row r="67" spans="2:14" x14ac:dyDescent="0.2">
      <c r="B67" s="31" t="s">
        <v>9</v>
      </c>
      <c r="C67" s="31"/>
      <c r="D67" s="31"/>
      <c r="E67" s="31"/>
      <c r="F67" s="33">
        <f>F64</f>
        <v>2.66</v>
      </c>
      <c r="G67" s="53">
        <f>G64</f>
        <v>0.03</v>
      </c>
      <c r="H67" s="22"/>
      <c r="I67" s="15"/>
      <c r="K67" s="33">
        <v>2.6632444999999998</v>
      </c>
      <c r="L67" s="53">
        <v>2.9898055456940801E-2</v>
      </c>
    </row>
    <row r="68" spans="2:14" x14ac:dyDescent="0.2">
      <c r="B68" s="22"/>
      <c r="C68" s="22"/>
      <c r="D68" s="22"/>
      <c r="E68" s="28"/>
      <c r="F68" s="48"/>
      <c r="G68" s="49"/>
      <c r="H68" s="22"/>
      <c r="I68" s="15"/>
      <c r="K68" s="48"/>
      <c r="L68" s="49"/>
    </row>
    <row r="69" spans="2:14" x14ac:dyDescent="0.2">
      <c r="B69" s="22" t="s">
        <v>10</v>
      </c>
      <c r="C69" s="22"/>
      <c r="D69" s="22"/>
      <c r="E69" s="28"/>
      <c r="F69" s="29">
        <v>163.18</v>
      </c>
      <c r="G69" s="30">
        <f t="shared" ref="G69" si="4">ROUND(F69/$F$72*100,2)</f>
        <v>1.83</v>
      </c>
      <c r="H69" s="35">
        <v>5.4942360000000003E-2</v>
      </c>
      <c r="I69" s="16"/>
      <c r="K69" s="29">
        <v>163.1802993</v>
      </c>
      <c r="L69" s="30">
        <v>1.8318910028544499</v>
      </c>
      <c r="N69" s="11">
        <f t="shared" ref="N69" si="5">ROUND(F69,2)</f>
        <v>163.18</v>
      </c>
    </row>
    <row r="70" spans="2:14" x14ac:dyDescent="0.2">
      <c r="B70" s="23"/>
      <c r="C70" s="23"/>
      <c r="D70" s="23"/>
      <c r="E70" s="24"/>
      <c r="F70" s="25"/>
      <c r="G70" s="26"/>
      <c r="H70" s="23"/>
      <c r="K70" s="25"/>
      <c r="L70" s="26"/>
    </row>
    <row r="71" spans="2:14" x14ac:dyDescent="0.2">
      <c r="B71" s="40" t="s">
        <v>12</v>
      </c>
      <c r="C71" s="40"/>
      <c r="D71" s="40"/>
      <c r="E71" s="41"/>
      <c r="F71" s="29">
        <f>F72-(F57+F67+F69)</f>
        <v>-270.35999999999331</v>
      </c>
      <c r="G71" s="30">
        <f>G72-(G57+G67+G69)</f>
        <v>-3.0300000000000296</v>
      </c>
      <c r="H71" s="22"/>
      <c r="I71" s="15"/>
      <c r="K71" s="29">
        <v>-270.35729140000331</v>
      </c>
      <c r="L71" s="30">
        <v>-3.0350789390404742</v>
      </c>
      <c r="N71" s="11">
        <f t="shared" ref="N71:N72" si="6">ROUND(F71,2)</f>
        <v>-270.36</v>
      </c>
    </row>
    <row r="72" spans="2:14" x14ac:dyDescent="0.2">
      <c r="B72" s="36" t="s">
        <v>11</v>
      </c>
      <c r="C72" s="36"/>
      <c r="D72" s="36"/>
      <c r="E72" s="37"/>
      <c r="F72" s="38">
        <v>8907.75</v>
      </c>
      <c r="G72" s="39">
        <v>100</v>
      </c>
      <c r="H72" s="46"/>
      <c r="I72" s="15"/>
      <c r="K72" s="38">
        <v>8907.7515554000001</v>
      </c>
      <c r="L72" s="39">
        <v>100</v>
      </c>
      <c r="N72" s="11">
        <f t="shared" si="6"/>
        <v>8907.75</v>
      </c>
    </row>
    <row r="73" spans="2:14" x14ac:dyDescent="0.2">
      <c r="B73" s="15" t="s">
        <v>146</v>
      </c>
    </row>
    <row r="75" spans="2:14" x14ac:dyDescent="0.2">
      <c r="B75" s="55" t="s">
        <v>152</v>
      </c>
    </row>
    <row r="77" spans="2:14" x14ac:dyDescent="0.2">
      <c r="B77" s="59" t="s">
        <v>153</v>
      </c>
    </row>
    <row r="78" spans="2:14" x14ac:dyDescent="0.2">
      <c r="B78" s="59" t="s">
        <v>158</v>
      </c>
    </row>
    <row r="79" spans="2:14" x14ac:dyDescent="0.2">
      <c r="B79" s="59" t="s">
        <v>159</v>
      </c>
    </row>
    <row r="80" spans="2:14" x14ac:dyDescent="0.2">
      <c r="B80" s="55"/>
    </row>
    <row r="81" spans="2:7" x14ac:dyDescent="0.2">
      <c r="B81" s="57" t="s">
        <v>154</v>
      </c>
      <c r="C81" s="62" t="s">
        <v>165</v>
      </c>
      <c r="D81" s="62" t="s">
        <v>156</v>
      </c>
    </row>
    <row r="82" spans="2:7" x14ac:dyDescent="0.2">
      <c r="B82" s="58" t="s">
        <v>155</v>
      </c>
      <c r="C82" s="60" t="s">
        <v>157</v>
      </c>
      <c r="D82" s="61">
        <v>10.061999999999999</v>
      </c>
    </row>
    <row r="83" spans="2:7" x14ac:dyDescent="0.2">
      <c r="B83" s="55"/>
    </row>
    <row r="84" spans="2:7" x14ac:dyDescent="0.2">
      <c r="B84" s="59" t="s">
        <v>166</v>
      </c>
    </row>
    <row r="85" spans="2:7" x14ac:dyDescent="0.2">
      <c r="B85" s="55"/>
    </row>
    <row r="86" spans="2:7" x14ac:dyDescent="0.2">
      <c r="B86" s="59" t="s">
        <v>160</v>
      </c>
    </row>
    <row r="87" spans="2:7" x14ac:dyDescent="0.2">
      <c r="B87" s="59" t="s">
        <v>161</v>
      </c>
    </row>
    <row r="88" spans="2:7" x14ac:dyDescent="0.2">
      <c r="B88" s="59" t="s">
        <v>162</v>
      </c>
    </row>
    <row r="89" spans="2:7" x14ac:dyDescent="0.2">
      <c r="B89" s="59" t="s">
        <v>164</v>
      </c>
    </row>
    <row r="90" spans="2:7" x14ac:dyDescent="0.2">
      <c r="B90" s="59" t="s">
        <v>163</v>
      </c>
    </row>
    <row r="92" spans="2:7" x14ac:dyDescent="0.2">
      <c r="B92" s="15" t="s">
        <v>13</v>
      </c>
      <c r="E92" s="8"/>
      <c r="G92" s="54"/>
    </row>
    <row r="93" spans="2:7" x14ac:dyDescent="0.2">
      <c r="E93" s="8"/>
      <c r="G93" s="54"/>
    </row>
    <row r="94" spans="2:7" x14ac:dyDescent="0.2">
      <c r="E94" s="8"/>
      <c r="G94" s="54"/>
    </row>
    <row r="95" spans="2:7" x14ac:dyDescent="0.2">
      <c r="E95" s="8"/>
      <c r="G95" s="54"/>
    </row>
    <row r="96" spans="2:7" x14ac:dyDescent="0.2">
      <c r="E96" s="8"/>
      <c r="G96" s="54"/>
    </row>
    <row r="97" spans="2:7" x14ac:dyDescent="0.2">
      <c r="E97" s="8"/>
      <c r="G97" s="54"/>
    </row>
    <row r="98" spans="2:7" x14ac:dyDescent="0.2">
      <c r="E98" s="8"/>
      <c r="G98" s="54"/>
    </row>
    <row r="99" spans="2:7" x14ac:dyDescent="0.2">
      <c r="E99" s="8"/>
      <c r="G99" s="54"/>
    </row>
    <row r="100" spans="2:7" x14ac:dyDescent="0.2">
      <c r="E100" s="8"/>
      <c r="G100" s="54"/>
    </row>
    <row r="101" spans="2:7" x14ac:dyDescent="0.2">
      <c r="E101" s="8"/>
      <c r="G101" s="54"/>
    </row>
    <row r="102" spans="2:7" x14ac:dyDescent="0.2">
      <c r="E102" s="8"/>
      <c r="G102" s="54"/>
    </row>
    <row r="103" spans="2:7" x14ac:dyDescent="0.2">
      <c r="E103" s="8"/>
      <c r="G103" s="54"/>
    </row>
    <row r="104" spans="2:7" x14ac:dyDescent="0.2">
      <c r="E104" s="8"/>
      <c r="G104" s="54"/>
    </row>
    <row r="105" spans="2:7" x14ac:dyDescent="0.2">
      <c r="E105" s="8"/>
      <c r="G105" s="54"/>
    </row>
    <row r="106" spans="2:7" x14ac:dyDescent="0.2">
      <c r="E106" s="8"/>
      <c r="G106" s="54"/>
    </row>
    <row r="107" spans="2:7" x14ac:dyDescent="0.2">
      <c r="E107" s="8"/>
      <c r="G107" s="54"/>
    </row>
    <row r="108" spans="2:7" x14ac:dyDescent="0.2">
      <c r="B108" s="55" t="s">
        <v>149</v>
      </c>
      <c r="E108" s="8"/>
      <c r="G108" s="54"/>
    </row>
    <row r="109" spans="2:7" x14ac:dyDescent="0.2">
      <c r="B109" s="56" t="s">
        <v>150</v>
      </c>
      <c r="E109" s="8"/>
      <c r="G109" s="54"/>
    </row>
    <row r="110" spans="2:7" x14ac:dyDescent="0.2">
      <c r="E110" s="8"/>
      <c r="G110" s="54"/>
    </row>
    <row r="111" spans="2:7" x14ac:dyDescent="0.2">
      <c r="E111" s="8"/>
      <c r="G111" s="54"/>
    </row>
    <row r="112" spans="2:7" x14ac:dyDescent="0.2">
      <c r="E112" s="8"/>
      <c r="G112" s="54"/>
    </row>
    <row r="113" spans="5:7" x14ac:dyDescent="0.2">
      <c r="E113" s="8"/>
      <c r="G113" s="54"/>
    </row>
    <row r="114" spans="5:7" x14ac:dyDescent="0.2">
      <c r="E114" s="8"/>
      <c r="G114" s="54"/>
    </row>
    <row r="115" spans="5:7" x14ac:dyDescent="0.2">
      <c r="E115" s="8"/>
      <c r="G115" s="54"/>
    </row>
    <row r="116" spans="5:7" x14ac:dyDescent="0.2">
      <c r="E116" s="8"/>
      <c r="G116" s="54"/>
    </row>
    <row r="117" spans="5:7" x14ac:dyDescent="0.2">
      <c r="E117" s="8"/>
      <c r="G117" s="54"/>
    </row>
    <row r="118" spans="5:7" x14ac:dyDescent="0.2">
      <c r="E118" s="8"/>
      <c r="G118" s="54"/>
    </row>
    <row r="119" spans="5:7" x14ac:dyDescent="0.2">
      <c r="E119" s="8"/>
      <c r="G119" s="54"/>
    </row>
    <row r="120" spans="5:7" x14ac:dyDescent="0.2">
      <c r="E120" s="8"/>
      <c r="G120" s="54"/>
    </row>
    <row r="121" spans="5:7" x14ac:dyDescent="0.2">
      <c r="E121" s="8"/>
      <c r="G121" s="54"/>
    </row>
    <row r="122" spans="5:7" x14ac:dyDescent="0.2">
      <c r="E122" s="8"/>
      <c r="G122" s="54"/>
    </row>
    <row r="123" spans="5:7" x14ac:dyDescent="0.2">
      <c r="E123" s="8"/>
      <c r="G123" s="54"/>
    </row>
    <row r="124" spans="5:7" x14ac:dyDescent="0.2">
      <c r="E124" s="8"/>
      <c r="G124" s="54"/>
    </row>
    <row r="125" spans="5:7" x14ac:dyDescent="0.2">
      <c r="E125" s="8"/>
      <c r="G125" s="54"/>
    </row>
    <row r="126" spans="5:7" x14ac:dyDescent="0.2">
      <c r="E126" s="8"/>
      <c r="G126" s="54"/>
    </row>
    <row r="127" spans="5:7" x14ac:dyDescent="0.2">
      <c r="E127" s="8"/>
      <c r="G127" s="54"/>
    </row>
    <row r="128" spans="5:7" x14ac:dyDescent="0.2">
      <c r="E128" s="8"/>
      <c r="G128" s="54"/>
    </row>
    <row r="129" spans="5:7" x14ac:dyDescent="0.2">
      <c r="E129" s="8"/>
      <c r="G129" s="54"/>
    </row>
    <row r="130" spans="5:7" x14ac:dyDescent="0.2">
      <c r="E130" s="8"/>
      <c r="G130" s="54"/>
    </row>
    <row r="131" spans="5:7" x14ac:dyDescent="0.2">
      <c r="E131" s="8"/>
      <c r="G131" s="54"/>
    </row>
    <row r="132" spans="5:7" x14ac:dyDescent="0.2">
      <c r="E132" s="8"/>
      <c r="G132" s="54"/>
    </row>
    <row r="133" spans="5:7" x14ac:dyDescent="0.2">
      <c r="E133" s="8"/>
      <c r="G133" s="54"/>
    </row>
    <row r="134" spans="5:7" x14ac:dyDescent="0.2">
      <c r="E134" s="8"/>
      <c r="G134" s="54"/>
    </row>
    <row r="135" spans="5:7" x14ac:dyDescent="0.2">
      <c r="E135" s="8"/>
      <c r="G135" s="54"/>
    </row>
    <row r="136" spans="5:7" x14ac:dyDescent="0.2">
      <c r="E136" s="8"/>
      <c r="G136" s="54"/>
    </row>
    <row r="137" spans="5:7" x14ac:dyDescent="0.2">
      <c r="E137" s="8"/>
      <c r="G137" s="54"/>
    </row>
    <row r="138" spans="5:7" x14ac:dyDescent="0.2">
      <c r="E138" s="8"/>
      <c r="G138" s="54"/>
    </row>
    <row r="139" spans="5:7" x14ac:dyDescent="0.2">
      <c r="E139" s="8"/>
      <c r="G139" s="54"/>
    </row>
    <row r="140" spans="5:7" x14ac:dyDescent="0.2">
      <c r="E140" s="8"/>
      <c r="G140" s="54"/>
    </row>
    <row r="141" spans="5:7" x14ac:dyDescent="0.2">
      <c r="E141" s="8"/>
      <c r="G141" s="54"/>
    </row>
    <row r="142" spans="5:7" x14ac:dyDescent="0.2">
      <c r="E142" s="8"/>
      <c r="G142" s="54"/>
    </row>
    <row r="143" spans="5:7" x14ac:dyDescent="0.2">
      <c r="E143" s="8"/>
      <c r="G143" s="54"/>
    </row>
    <row r="144" spans="5:7" x14ac:dyDescent="0.2">
      <c r="E144" s="8"/>
      <c r="G144" s="54"/>
    </row>
    <row r="145" spans="5:7" x14ac:dyDescent="0.2">
      <c r="E145" s="8"/>
      <c r="G145" s="54"/>
    </row>
    <row r="146" spans="5:7" x14ac:dyDescent="0.2">
      <c r="E146" s="8"/>
      <c r="G146" s="54"/>
    </row>
    <row r="147" spans="5:7" x14ac:dyDescent="0.2">
      <c r="E147" s="8"/>
      <c r="G147" s="54"/>
    </row>
    <row r="148" spans="5:7" x14ac:dyDescent="0.2">
      <c r="E148" s="8"/>
      <c r="G148" s="54"/>
    </row>
    <row r="149" spans="5:7" x14ac:dyDescent="0.2">
      <c r="E149" s="8"/>
      <c r="G149" s="54"/>
    </row>
    <row r="150" spans="5:7" x14ac:dyDescent="0.2">
      <c r="E150" s="8"/>
      <c r="G150" s="54"/>
    </row>
    <row r="151" spans="5:7" x14ac:dyDescent="0.2">
      <c r="E151" s="8"/>
      <c r="G151" s="54"/>
    </row>
    <row r="152" spans="5:7" x14ac:dyDescent="0.2">
      <c r="E152" s="8"/>
      <c r="G152" s="54"/>
    </row>
    <row r="153" spans="5:7" x14ac:dyDescent="0.2">
      <c r="E153" s="8"/>
      <c r="G153" s="54"/>
    </row>
    <row r="154" spans="5:7" x14ac:dyDescent="0.2">
      <c r="E154" s="8"/>
      <c r="G154" s="54"/>
    </row>
    <row r="155" spans="5:7" x14ac:dyDescent="0.2">
      <c r="E155" s="8"/>
      <c r="G155" s="54"/>
    </row>
    <row r="156" spans="5:7" x14ac:dyDescent="0.2">
      <c r="E156" s="8"/>
      <c r="G156" s="54"/>
    </row>
    <row r="157" spans="5:7" x14ac:dyDescent="0.2">
      <c r="E157" s="8"/>
      <c r="G157" s="54"/>
    </row>
    <row r="158" spans="5:7" x14ac:dyDescent="0.2">
      <c r="E158" s="8"/>
      <c r="G158" s="54"/>
    </row>
    <row r="159" spans="5:7" x14ac:dyDescent="0.2">
      <c r="E159" s="8"/>
      <c r="G159" s="54"/>
    </row>
    <row r="160" spans="5:7" x14ac:dyDescent="0.2">
      <c r="E160" s="8"/>
      <c r="G160" s="54"/>
    </row>
    <row r="161" spans="5:7" x14ac:dyDescent="0.2">
      <c r="E161" s="8"/>
      <c r="G161" s="54"/>
    </row>
    <row r="162" spans="5:7" x14ac:dyDescent="0.2">
      <c r="E162" s="8"/>
      <c r="G162" s="54"/>
    </row>
    <row r="163" spans="5:7" x14ac:dyDescent="0.2">
      <c r="E163" s="8"/>
      <c r="G163" s="54"/>
    </row>
    <row r="164" spans="5:7" x14ac:dyDescent="0.2">
      <c r="E164" s="8"/>
      <c r="G164" s="54"/>
    </row>
    <row r="165" spans="5:7" x14ac:dyDescent="0.2">
      <c r="E165" s="8"/>
      <c r="G165" s="54"/>
    </row>
    <row r="166" spans="5:7" x14ac:dyDescent="0.2">
      <c r="E166" s="8"/>
      <c r="G166" s="54"/>
    </row>
    <row r="167" spans="5:7" x14ac:dyDescent="0.2">
      <c r="E167" s="8"/>
      <c r="G167" s="54"/>
    </row>
    <row r="168" spans="5:7" x14ac:dyDescent="0.2">
      <c r="E168" s="8"/>
      <c r="G168" s="54"/>
    </row>
    <row r="169" spans="5:7" x14ac:dyDescent="0.2">
      <c r="E169" s="8"/>
      <c r="G169" s="54"/>
    </row>
    <row r="170" spans="5:7" x14ac:dyDescent="0.2">
      <c r="E170" s="8"/>
      <c r="G170" s="54"/>
    </row>
    <row r="171" spans="5:7" x14ac:dyDescent="0.2">
      <c r="E171" s="8"/>
      <c r="G171" s="54"/>
    </row>
    <row r="172" spans="5:7" x14ac:dyDescent="0.2">
      <c r="E172" s="8"/>
      <c r="G172" s="54"/>
    </row>
    <row r="173" spans="5:7" x14ac:dyDescent="0.2">
      <c r="E173" s="8"/>
      <c r="G173" s="54"/>
    </row>
    <row r="174" spans="5:7" x14ac:dyDescent="0.2">
      <c r="E174" s="8"/>
      <c r="G174" s="54"/>
    </row>
    <row r="175" spans="5:7" x14ac:dyDescent="0.2">
      <c r="E175" s="8"/>
      <c r="G175" s="54"/>
    </row>
    <row r="176" spans="5:7" x14ac:dyDescent="0.2">
      <c r="E176" s="8"/>
      <c r="G176" s="54"/>
    </row>
    <row r="177" spans="5:7" x14ac:dyDescent="0.2">
      <c r="E177" s="8"/>
      <c r="G177" s="54"/>
    </row>
    <row r="178" spans="5:7" x14ac:dyDescent="0.2">
      <c r="E178" s="8"/>
      <c r="G178" s="54"/>
    </row>
    <row r="179" spans="5:7" x14ac:dyDescent="0.2">
      <c r="E179" s="8"/>
      <c r="G179" s="54"/>
    </row>
    <row r="180" spans="5:7" x14ac:dyDescent="0.2">
      <c r="E180" s="8"/>
      <c r="G180" s="54"/>
    </row>
    <row r="181" spans="5:7" x14ac:dyDescent="0.2">
      <c r="E181" s="8"/>
      <c r="G181" s="54"/>
    </row>
    <row r="182" spans="5:7" x14ac:dyDescent="0.2">
      <c r="E182" s="8"/>
      <c r="G182" s="54"/>
    </row>
    <row r="183" spans="5:7" x14ac:dyDescent="0.2">
      <c r="E183" s="8"/>
      <c r="G183" s="54"/>
    </row>
    <row r="184" spans="5:7" x14ac:dyDescent="0.2">
      <c r="E184" s="8"/>
      <c r="G184" s="54"/>
    </row>
    <row r="185" spans="5:7" x14ac:dyDescent="0.2">
      <c r="E185" s="8"/>
      <c r="G185" s="54"/>
    </row>
    <row r="186" spans="5:7" x14ac:dyDescent="0.2">
      <c r="E186" s="8"/>
      <c r="G186" s="54"/>
    </row>
    <row r="187" spans="5:7" x14ac:dyDescent="0.2">
      <c r="E187" s="8"/>
      <c r="G187" s="54"/>
    </row>
    <row r="188" spans="5:7" x14ac:dyDescent="0.2">
      <c r="E188" s="8"/>
      <c r="G188" s="54"/>
    </row>
    <row r="189" spans="5:7" x14ac:dyDescent="0.2">
      <c r="E189" s="8"/>
      <c r="G189" s="54"/>
    </row>
    <row r="190" spans="5:7" x14ac:dyDescent="0.2">
      <c r="E190" s="8"/>
      <c r="G190" s="54"/>
    </row>
    <row r="191" spans="5:7" x14ac:dyDescent="0.2">
      <c r="E191" s="8"/>
      <c r="G191" s="54"/>
    </row>
    <row r="192" spans="5:7" x14ac:dyDescent="0.2">
      <c r="E192" s="8"/>
      <c r="G192" s="54"/>
    </row>
    <row r="193" spans="5:7" x14ac:dyDescent="0.2">
      <c r="E193" s="8"/>
      <c r="G193" s="54"/>
    </row>
    <row r="194" spans="5:7" x14ac:dyDescent="0.2">
      <c r="E194" s="8"/>
      <c r="G194" s="54"/>
    </row>
    <row r="195" spans="5:7" x14ac:dyDescent="0.2">
      <c r="E195" s="8"/>
      <c r="G195" s="54"/>
    </row>
    <row r="196" spans="5:7" x14ac:dyDescent="0.2">
      <c r="E196" s="8"/>
      <c r="G196" s="54"/>
    </row>
    <row r="197" spans="5:7" x14ac:dyDescent="0.2">
      <c r="E197" s="8"/>
      <c r="G197" s="54"/>
    </row>
    <row r="198" spans="5:7" x14ac:dyDescent="0.2">
      <c r="E198" s="8"/>
      <c r="G198" s="54"/>
    </row>
    <row r="199" spans="5:7" x14ac:dyDescent="0.2">
      <c r="E199" s="8"/>
      <c r="G199" s="54"/>
    </row>
    <row r="200" spans="5:7" x14ac:dyDescent="0.2">
      <c r="E200" s="8"/>
      <c r="G200" s="54"/>
    </row>
    <row r="201" spans="5:7" x14ac:dyDescent="0.2">
      <c r="E201" s="8"/>
      <c r="G201" s="54"/>
    </row>
    <row r="202" spans="5:7" x14ac:dyDescent="0.2">
      <c r="E202" s="8"/>
      <c r="G202" s="54"/>
    </row>
    <row r="203" spans="5:7" x14ac:dyDescent="0.2">
      <c r="E203" s="8"/>
      <c r="G203" s="54"/>
    </row>
    <row r="204" spans="5:7" x14ac:dyDescent="0.2">
      <c r="E204" s="8"/>
      <c r="G204" s="54"/>
    </row>
    <row r="205" spans="5:7" x14ac:dyDescent="0.2">
      <c r="E205" s="8"/>
      <c r="G205" s="54"/>
    </row>
    <row r="206" spans="5:7" x14ac:dyDescent="0.2">
      <c r="E206" s="8"/>
      <c r="G206" s="54"/>
    </row>
    <row r="207" spans="5:7" x14ac:dyDescent="0.2">
      <c r="E207" s="8"/>
      <c r="G207" s="54"/>
    </row>
    <row r="208" spans="5:7" x14ac:dyDescent="0.2">
      <c r="E208" s="8"/>
      <c r="G208" s="54"/>
    </row>
    <row r="209" spans="5:7" x14ac:dyDescent="0.2">
      <c r="E209" s="8"/>
      <c r="G209" s="54"/>
    </row>
    <row r="210" spans="5:7" x14ac:dyDescent="0.2">
      <c r="E210" s="8"/>
      <c r="G210" s="54"/>
    </row>
    <row r="211" spans="5:7" x14ac:dyDescent="0.2">
      <c r="E211" s="8"/>
      <c r="G211" s="54"/>
    </row>
  </sheetData>
  <mergeCells count="1">
    <mergeCell ref="B1:C1"/>
  </mergeCells>
  <conditionalFormatting sqref="G1:G3 G5:G65552">
    <cfRule type="cellIs" dxfId="1" priority="8" stopIfTrue="1" operator="between">
      <formula>0.009</formula>
      <formula>-0.009</formula>
    </cfRule>
  </conditionalFormatting>
  <conditionalFormatting sqref="L5:L72">
    <cfRule type="cellIs" dxfId="0" priority="1" stopIfTrue="1" operator="between">
      <formula>0.009</formula>
      <formula>-0.009</formula>
    </cfRule>
  </conditionalFormatting>
  <pageMargins left="0.7" right="0.7" top="0.75" bottom="0.75" header="0.3" footer="0.3"/>
  <pageSetup paperSize="9" scale="52" orientation="portrait" r:id="rId1"/>
  <headerFooter>
    <oddFooter>&amp;C&amp;1#&amp;"Calibri"&amp;10&amp;K000000RESTRICTED</oddFooter>
    <evenFooter>&amp;LPUBLIC</evenFooter>
    <firstFooter>&amp;LPUBLIC</firstFooter>
  </headerFooter>
  <colBreaks count="1" manualBreakCount="1">
    <brk id="8" max="8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JBNNX50</vt:lpstr>
      <vt:lpstr>JBNNX50!Print_Area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PUBLIC</cp:keywords>
  <dc:description>PUBLIC</dc:description>
  <cp:lastModifiedBy/>
  <dcterms:created xsi:type="dcterms:W3CDTF">2006-09-16T00:00:00Z</dcterms:created>
  <dcterms:modified xsi:type="dcterms:W3CDTF">2025-10-07T11:57:58Z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Internal</vt:lpwstr>
  </property>
  <property fmtid="{D5CDD505-2E9C-101B-9397-08002B2CF9AE}" pid="3" name="Footers">
    <vt:lpwstr>Footers</vt:lpwstr>
  </property>
  <property fmtid="{D5CDD505-2E9C-101B-9397-08002B2CF9AE}" pid="4" name="MSIP_Label_f851b4f6-a95e-46a7-8457-84c26f440032_Enabled">
    <vt:lpwstr>true</vt:lpwstr>
  </property>
  <property fmtid="{D5CDD505-2E9C-101B-9397-08002B2CF9AE}" pid="5" name="MSIP_Label_f851b4f6-a95e-46a7-8457-84c26f440032_SetDate">
    <vt:lpwstr>2025-10-07T11:56:43Z</vt:lpwstr>
  </property>
  <property fmtid="{D5CDD505-2E9C-101B-9397-08002B2CF9AE}" pid="6" name="MSIP_Label_f851b4f6-a95e-46a7-8457-84c26f440032_Method">
    <vt:lpwstr>Privileged</vt:lpwstr>
  </property>
  <property fmtid="{D5CDD505-2E9C-101B-9397-08002B2CF9AE}" pid="7" name="MSIP_Label_f851b4f6-a95e-46a7-8457-84c26f440032_Name">
    <vt:lpwstr>CLARESTRI</vt:lpwstr>
  </property>
  <property fmtid="{D5CDD505-2E9C-101B-9397-08002B2CF9AE}" pid="8" name="MSIP_Label_f851b4f6-a95e-46a7-8457-84c26f440032_SiteId">
    <vt:lpwstr>e0fd434d-ba64-497b-90d2-859c472e1a92</vt:lpwstr>
  </property>
  <property fmtid="{D5CDD505-2E9C-101B-9397-08002B2CF9AE}" pid="9" name="MSIP_Label_f851b4f6-a95e-46a7-8457-84c26f440032_ActionId">
    <vt:lpwstr>b238fd82-4b36-46fd-9a92-4ef90bbe5034</vt:lpwstr>
  </property>
  <property fmtid="{D5CDD505-2E9C-101B-9397-08002B2CF9AE}" pid="10" name="MSIP_Label_f851b4f6-a95e-46a7-8457-84c26f440032_ContentBits">
    <vt:lpwstr>2</vt:lpwstr>
  </property>
  <property fmtid="{D5CDD505-2E9C-101B-9397-08002B2CF9AE}" pid="11" name="Classification">
    <vt:lpwstr>RESTRICTED</vt:lpwstr>
  </property>
</Properties>
</file>